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0.xml" ContentType="application/vnd.ms-excel.person+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showInkAnnotation="0" autoCompressPictures="0"/>
  <xr:revisionPtr revIDLastSave="0" documentId="13_ncr:1_{79F54E09-9E40-4ED9-BE03-17D73990E5EA}" xr6:coauthVersionLast="47" xr6:coauthVersionMax="47" xr10:uidLastSave="{00000000-0000-0000-0000-000000000000}"/>
  <bookViews>
    <workbookView xWindow="25080" yWindow="-540" windowWidth="29040" windowHeight="15840" tabRatio="791" activeTab="1" xr2:uid="{00000000-000D-0000-FFFF-FFFF00000000}"/>
  </bookViews>
  <sheets>
    <sheet name="1. Title" sheetId="36" r:id="rId1"/>
    <sheet name="2. Cost Summary" sheetId="43" r:id="rId2"/>
    <sheet name="3. Staff Rates" sheetId="53" r:id="rId3"/>
    <sheet name="4. DDI Fees" sheetId="54" r:id="rId4"/>
    <sheet name="5. M&amp;O" sheetId="58" r:id="rId5"/>
    <sheet name="6. Enhancements" sheetId="52" r:id="rId6"/>
    <sheet name="7. Other" sheetId="59" r:id="rId7"/>
    <sheet name="8. Options" sheetId="60" r:id="rId8"/>
  </sheets>
  <definedNames>
    <definedName name="_Key1" localSheetId="1" hidden="1">#REF!</definedName>
    <definedName name="_Key1" localSheetId="3" hidden="1">#REF!</definedName>
    <definedName name="_Key1" localSheetId="4" hidden="1">#REF!</definedName>
    <definedName name="_Key1" localSheetId="5" hidden="1">#REF!</definedName>
    <definedName name="_Key1" localSheetId="6" hidden="1">#REF!</definedName>
    <definedName name="_Key1" localSheetId="7" hidden="1">#REF!</definedName>
    <definedName name="_Key1" hidden="1">#REF!</definedName>
    <definedName name="_Key2" localSheetId="1" hidden="1">#REF!</definedName>
    <definedName name="_Key2" localSheetId="3" hidden="1">#REF!</definedName>
    <definedName name="_Key2" localSheetId="4" hidden="1">#REF!</definedName>
    <definedName name="_Key2" localSheetId="5" hidden="1">#REF!</definedName>
    <definedName name="_Key2" localSheetId="6" hidden="1">#REF!</definedName>
    <definedName name="_Key2" localSheetId="7" hidden="1">#REF!</definedName>
    <definedName name="_Key2" hidden="1">#REF!</definedName>
    <definedName name="_Order1" hidden="1">255</definedName>
    <definedName name="_Order2" hidden="1">255</definedName>
    <definedName name="_Sort" localSheetId="1" hidden="1">#REF!</definedName>
    <definedName name="_Sort" localSheetId="3" hidden="1">#REF!</definedName>
    <definedName name="_Sort" localSheetId="4" hidden="1">#REF!</definedName>
    <definedName name="_Sort" localSheetId="5" hidden="1">#REF!</definedName>
    <definedName name="_Sort" localSheetId="6" hidden="1">#REF!</definedName>
    <definedName name="_Sort" localSheetId="7" hidden="1">#REF!</definedName>
    <definedName name="_Sort" hidden="1">#REF!</definedName>
    <definedName name="_xlnm.Print_Area" localSheetId="1">'2. Cost Summary'!$A$1:$F$14</definedName>
    <definedName name="_xlnm.Print_Area" localSheetId="3">'4. DDI Fees'!$A$1:$V$5</definedName>
    <definedName name="_xlnm.Print_Area" localSheetId="4">'5. M&amp;O'!$A$1:$R$2</definedName>
    <definedName name="_xlnm.Print_Area" localSheetId="5">'6. Enhancements'!$A$1:$J$21</definedName>
    <definedName name="_xlnm.Print_Area" localSheetId="6">'7. Other'!$A$1:$K$12</definedName>
    <definedName name="_xlnm.Print_Area" localSheetId="7">'8. Options'!$A$1:$K$7</definedName>
    <definedName name="_xlnm.Print_Titles" localSheetId="3">'4. DDI Fees'!$A:$B</definedName>
    <definedName name="_xlnm.Print_Titles" localSheetId="4">'5. M&amp;O'!$A:$B</definedName>
    <definedName name="wrn.One." localSheetId="0" hidden="1">{#N/A,#N/A,FALSE,"Consolidated 2002";#N/A,#N/A,FALSE,"Consolidated 2003";#N/A,#N/A,FALSE,"Consolidated 2004";#N/A,#N/A,FALSE,"2002 Assumptions";#N/A,#N/A,FALSE,"2003 Assumptions";#N/A,#N/A,FALSE,"2004 Assumptions"}</definedName>
    <definedName name="wrn.One." localSheetId="1" hidden="1">{#N/A,#N/A,FALSE,"Consolidated 2002";#N/A,#N/A,FALSE,"Consolidated 2003";#N/A,#N/A,FALSE,"Consolidated 2004";#N/A,#N/A,FALSE,"2002 Assumptions";#N/A,#N/A,FALSE,"2003 Assumptions";#N/A,#N/A,FALSE,"2004 Assumptions"}</definedName>
    <definedName name="wrn.One." localSheetId="3" hidden="1">{#N/A,#N/A,FALSE,"Consolidated 2002";#N/A,#N/A,FALSE,"Consolidated 2003";#N/A,#N/A,FALSE,"Consolidated 2004";#N/A,#N/A,FALSE,"2002 Assumptions";#N/A,#N/A,FALSE,"2003 Assumptions";#N/A,#N/A,FALSE,"2004 Assumptions"}</definedName>
    <definedName name="wrn.One." localSheetId="4" hidden="1">{#N/A,#N/A,FALSE,"Consolidated 2002";#N/A,#N/A,FALSE,"Consolidated 2003";#N/A,#N/A,FALSE,"Consolidated 2004";#N/A,#N/A,FALSE,"2002 Assumptions";#N/A,#N/A,FALSE,"2003 Assumptions";#N/A,#N/A,FALSE,"2004 Assumptions"}</definedName>
    <definedName name="wrn.One." localSheetId="5" hidden="1">{#N/A,#N/A,FALSE,"Consolidated 2002";#N/A,#N/A,FALSE,"Consolidated 2003";#N/A,#N/A,FALSE,"Consolidated 2004";#N/A,#N/A,FALSE,"2002 Assumptions";#N/A,#N/A,FALSE,"2003 Assumptions";#N/A,#N/A,FALSE,"2004 Assumptions"}</definedName>
    <definedName name="wrn.One." localSheetId="6" hidden="1">{#N/A,#N/A,FALSE,"Consolidated 2002";#N/A,#N/A,FALSE,"Consolidated 2003";#N/A,#N/A,FALSE,"Consolidated 2004";#N/A,#N/A,FALSE,"2002 Assumptions";#N/A,#N/A,FALSE,"2003 Assumptions";#N/A,#N/A,FALSE,"2004 Assumptions"}</definedName>
    <definedName name="wrn.One." localSheetId="7"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0" i="52" l="1"/>
  <c r="F86" i="54"/>
  <c r="E86" i="54"/>
  <c r="H85" i="58"/>
  <c r="I85" i="58"/>
  <c r="J85" i="58"/>
  <c r="K85" i="58"/>
  <c r="C11" i="52"/>
  <c r="C10" i="52"/>
  <c r="I12" i="60"/>
  <c r="I11" i="60"/>
  <c r="D85" i="58"/>
  <c r="D11" i="52"/>
  <c r="B23" i="58"/>
  <c r="G24" i="58"/>
  <c r="G25" i="58"/>
  <c r="G26" i="58"/>
  <c r="G27" i="58"/>
  <c r="G28" i="58"/>
  <c r="G29" i="58"/>
  <c r="G30" i="58"/>
  <c r="G31" i="58"/>
  <c r="G32" i="58"/>
  <c r="G33" i="58"/>
  <c r="G34" i="58"/>
  <c r="G35" i="58"/>
  <c r="G36" i="58"/>
  <c r="G37" i="58"/>
  <c r="G38" i="58"/>
  <c r="G39" i="58"/>
  <c r="G40" i="58"/>
  <c r="G41" i="58"/>
  <c r="G42" i="58"/>
  <c r="G43" i="58"/>
  <c r="G44" i="58"/>
  <c r="G45" i="58"/>
  <c r="G46" i="58"/>
  <c r="G47" i="58"/>
  <c r="G48" i="58"/>
  <c r="G49" i="58"/>
  <c r="G50" i="58"/>
  <c r="G51" i="58"/>
  <c r="G52" i="58"/>
  <c r="G53" i="58"/>
  <c r="G54" i="58"/>
  <c r="G55" i="58"/>
  <c r="G56" i="58"/>
  <c r="G57" i="58"/>
  <c r="G58" i="58"/>
  <c r="G59" i="58"/>
  <c r="G60" i="58"/>
  <c r="G61" i="58"/>
  <c r="G62" i="58"/>
  <c r="G63" i="58"/>
  <c r="G64" i="58"/>
  <c r="G65" i="58"/>
  <c r="G66" i="58"/>
  <c r="G67" i="58"/>
  <c r="G68" i="58"/>
  <c r="G69" i="58"/>
  <c r="G70" i="58"/>
  <c r="G71" i="58"/>
  <c r="G72" i="58"/>
  <c r="G73" i="58"/>
  <c r="G74" i="58"/>
  <c r="G75" i="58"/>
  <c r="G76" i="58"/>
  <c r="G77" i="58"/>
  <c r="G78" i="58"/>
  <c r="G79" i="58"/>
  <c r="G80" i="58"/>
  <c r="G81" i="58"/>
  <c r="G82" i="58"/>
  <c r="G83" i="58"/>
  <c r="G84" i="58"/>
  <c r="G23" i="58"/>
  <c r="F24" i="58"/>
  <c r="F25" i="58"/>
  <c r="F26" i="58"/>
  <c r="F27" i="58"/>
  <c r="F28" i="58"/>
  <c r="F29" i="58"/>
  <c r="F30" i="58"/>
  <c r="F31" i="58"/>
  <c r="F32" i="58"/>
  <c r="F33" i="58"/>
  <c r="F34" i="58"/>
  <c r="F35" i="58"/>
  <c r="F36" i="58"/>
  <c r="F37" i="58"/>
  <c r="F38" i="58"/>
  <c r="F39" i="58"/>
  <c r="F40" i="58"/>
  <c r="F41" i="58"/>
  <c r="F42" i="58"/>
  <c r="F43" i="58"/>
  <c r="F44" i="58"/>
  <c r="F45" i="58"/>
  <c r="F46" i="58"/>
  <c r="F47" i="58"/>
  <c r="F48" i="58"/>
  <c r="F49" i="58"/>
  <c r="F50" i="58"/>
  <c r="F51" i="58"/>
  <c r="F52" i="58"/>
  <c r="F53" i="58"/>
  <c r="F54" i="58"/>
  <c r="F55" i="58"/>
  <c r="F56" i="58"/>
  <c r="F57" i="58"/>
  <c r="F58" i="58"/>
  <c r="F59" i="58"/>
  <c r="F60" i="58"/>
  <c r="F61" i="58"/>
  <c r="F62" i="58"/>
  <c r="F63" i="58"/>
  <c r="F64" i="58"/>
  <c r="F65" i="58"/>
  <c r="F66" i="58"/>
  <c r="F67" i="58"/>
  <c r="F68" i="58"/>
  <c r="F69" i="58"/>
  <c r="F70" i="58"/>
  <c r="F71" i="58"/>
  <c r="F72" i="58"/>
  <c r="F73" i="58"/>
  <c r="F74" i="58"/>
  <c r="F75" i="58"/>
  <c r="F76" i="58"/>
  <c r="F77" i="58"/>
  <c r="F78" i="58"/>
  <c r="F79" i="58"/>
  <c r="F80" i="58"/>
  <c r="F81" i="58"/>
  <c r="F82" i="58"/>
  <c r="F83" i="58"/>
  <c r="F84" i="58"/>
  <c r="F23" i="58"/>
  <c r="G22" i="58"/>
  <c r="F22" i="58"/>
  <c r="F85" i="58" l="1"/>
  <c r="D11" i="58" l="1"/>
  <c r="D12" i="58"/>
  <c r="E12" i="58" s="1"/>
  <c r="E11" i="43" s="1"/>
  <c r="I1" i="60" l="1"/>
  <c r="I18" i="59"/>
  <c r="H13" i="43" s="1"/>
  <c r="H18" i="59"/>
  <c r="G13" i="43" s="1"/>
  <c r="G18" i="59"/>
  <c r="F13" i="43" s="1"/>
  <c r="F18" i="59"/>
  <c r="E13" i="43" s="1"/>
  <c r="H2" i="59"/>
  <c r="D14" i="54"/>
  <c r="E23" i="58"/>
  <c r="E24" i="58"/>
  <c r="E25" i="58"/>
  <c r="E26" i="58"/>
  <c r="E27" i="58"/>
  <c r="E28" i="58"/>
  <c r="E29" i="58"/>
  <c r="E30" i="58"/>
  <c r="E31" i="58"/>
  <c r="E32" i="58"/>
  <c r="E33" i="58"/>
  <c r="E34" i="58"/>
  <c r="E35" i="58"/>
  <c r="E36" i="58"/>
  <c r="E37" i="58"/>
  <c r="E38" i="58"/>
  <c r="E39" i="58"/>
  <c r="E40" i="58"/>
  <c r="E41" i="58"/>
  <c r="E42" i="58"/>
  <c r="E43" i="58"/>
  <c r="E44" i="58"/>
  <c r="E45" i="58"/>
  <c r="E46" i="58"/>
  <c r="E47" i="58"/>
  <c r="E48" i="58"/>
  <c r="E49" i="58"/>
  <c r="E50" i="58"/>
  <c r="E51" i="58"/>
  <c r="E52" i="58"/>
  <c r="E53" i="58"/>
  <c r="E54" i="58"/>
  <c r="E55" i="58"/>
  <c r="E56" i="58"/>
  <c r="E57" i="58"/>
  <c r="E58" i="58"/>
  <c r="E59" i="58"/>
  <c r="E60" i="58"/>
  <c r="E61" i="58"/>
  <c r="E62" i="58"/>
  <c r="E63" i="58"/>
  <c r="E64" i="58"/>
  <c r="E65" i="58"/>
  <c r="E66" i="58"/>
  <c r="E67" i="58"/>
  <c r="E68" i="58"/>
  <c r="E69" i="58"/>
  <c r="E70" i="58"/>
  <c r="E71" i="58"/>
  <c r="E72" i="58"/>
  <c r="E73" i="58"/>
  <c r="E74" i="58"/>
  <c r="E75" i="58"/>
  <c r="E76" i="58"/>
  <c r="E77" i="58"/>
  <c r="E78" i="58"/>
  <c r="E79" i="58"/>
  <c r="E80" i="58"/>
  <c r="E81" i="58"/>
  <c r="E82" i="58"/>
  <c r="E83" i="58"/>
  <c r="E84" i="58"/>
  <c r="D23" i="54"/>
  <c r="C85" i="58"/>
  <c r="C86" i="54"/>
  <c r="D18" i="59" l="1"/>
  <c r="C13" i="43" s="1"/>
  <c r="E18" i="59"/>
  <c r="D13" i="43" s="1"/>
  <c r="C12" i="52"/>
  <c r="C19" i="52" s="1"/>
  <c r="C20" i="52" s="1"/>
  <c r="I13" i="43" l="1"/>
  <c r="E10" i="53" l="1"/>
  <c r="E11" i="53"/>
  <c r="E12" i="53"/>
  <c r="E13" i="53"/>
  <c r="E14" i="53"/>
  <c r="E15" i="53"/>
  <c r="E16" i="53"/>
  <c r="E17" i="53"/>
  <c r="E18" i="53"/>
  <c r="E19" i="53"/>
  <c r="E20" i="53"/>
  <c r="E21" i="53"/>
  <c r="E22" i="53"/>
  <c r="E23" i="53"/>
  <c r="E24" i="53"/>
  <c r="E25" i="53"/>
  <c r="E26" i="53"/>
  <c r="E27" i="53"/>
  <c r="E28" i="53"/>
  <c r="E29" i="53"/>
  <c r="E30" i="53"/>
  <c r="E31" i="53"/>
  <c r="E32" i="53"/>
  <c r="E33" i="53"/>
  <c r="E34" i="53"/>
  <c r="E35" i="53"/>
  <c r="E36" i="53"/>
  <c r="E37" i="53"/>
  <c r="E38" i="53"/>
  <c r="E39" i="53"/>
  <c r="E40" i="53"/>
  <c r="E41" i="53"/>
  <c r="E42" i="53"/>
  <c r="E43" i="53"/>
  <c r="E44" i="53"/>
  <c r="E45" i="53"/>
  <c r="E46" i="53"/>
  <c r="E47" i="53"/>
  <c r="E48" i="53"/>
  <c r="E49" i="53"/>
  <c r="E50" i="53"/>
  <c r="E51" i="53"/>
  <c r="E52" i="53"/>
  <c r="E53" i="53"/>
  <c r="E54" i="53"/>
  <c r="E55" i="53"/>
  <c r="E56" i="53"/>
  <c r="E57" i="53"/>
  <c r="E58" i="53"/>
  <c r="E59" i="53"/>
  <c r="E60" i="53"/>
  <c r="E61" i="53"/>
  <c r="E62" i="53"/>
  <c r="E63" i="53"/>
  <c r="E64" i="53"/>
  <c r="E65" i="53"/>
  <c r="E66" i="53"/>
  <c r="E67" i="53"/>
  <c r="E68" i="53"/>
  <c r="E69" i="53"/>
  <c r="E70" i="53"/>
  <c r="E8" i="53"/>
  <c r="B84" i="58" l="1"/>
  <c r="B83" i="58"/>
  <c r="B82" i="58"/>
  <c r="B81" i="58"/>
  <c r="B80" i="58"/>
  <c r="B79" i="58"/>
  <c r="B78" i="58"/>
  <c r="B77" i="58"/>
  <c r="B76" i="58"/>
  <c r="B75" i="58"/>
  <c r="B74" i="58"/>
  <c r="B73" i="58"/>
  <c r="B72" i="58"/>
  <c r="B71" i="58"/>
  <c r="B70" i="58"/>
  <c r="B69" i="58"/>
  <c r="B68" i="58"/>
  <c r="B67" i="58"/>
  <c r="B66" i="58"/>
  <c r="B65" i="58"/>
  <c r="B64" i="58"/>
  <c r="B31" i="58"/>
  <c r="B32" i="58"/>
  <c r="B33" i="58"/>
  <c r="B34" i="58"/>
  <c r="B35" i="58"/>
  <c r="B36" i="58"/>
  <c r="B37" i="58"/>
  <c r="B38" i="58"/>
  <c r="B39" i="58"/>
  <c r="B40" i="58"/>
  <c r="B41" i="58"/>
  <c r="B42" i="58"/>
  <c r="B43" i="58"/>
  <c r="B44" i="58"/>
  <c r="B45" i="58"/>
  <c r="B46" i="58"/>
  <c r="B47" i="58"/>
  <c r="B48" i="58"/>
  <c r="B49" i="58"/>
  <c r="B50" i="58"/>
  <c r="B51" i="58"/>
  <c r="B52" i="58"/>
  <c r="B53" i="58"/>
  <c r="B54" i="58"/>
  <c r="B55" i="58"/>
  <c r="B56" i="58"/>
  <c r="B57" i="58"/>
  <c r="B58" i="58"/>
  <c r="B59" i="58"/>
  <c r="B60" i="58"/>
  <c r="B61" i="58"/>
  <c r="B62" i="58"/>
  <c r="B63" i="58"/>
  <c r="B30" i="58"/>
  <c r="B30" i="54"/>
  <c r="B24" i="58"/>
  <c r="B25" i="58"/>
  <c r="B26" i="58"/>
  <c r="B27" i="58"/>
  <c r="B28" i="58"/>
  <c r="B29" i="58"/>
  <c r="B23" i="54"/>
  <c r="B31" i="54" l="1"/>
  <c r="D1" i="53" l="1"/>
  <c r="G1" i="54"/>
  <c r="B56" i="54"/>
  <c r="B57" i="54"/>
  <c r="B58" i="54"/>
  <c r="B59" i="54"/>
  <c r="B60" i="54"/>
  <c r="B61" i="54"/>
  <c r="B62" i="54"/>
  <c r="B63" i="54"/>
  <c r="B64" i="54"/>
  <c r="B65" i="54"/>
  <c r="B66" i="54"/>
  <c r="B67" i="54"/>
  <c r="B68" i="54"/>
  <c r="B69" i="54"/>
  <c r="B70" i="54"/>
  <c r="B71" i="54"/>
  <c r="B72" i="54"/>
  <c r="B73" i="54"/>
  <c r="B74" i="54"/>
  <c r="B75" i="54"/>
  <c r="B76" i="54"/>
  <c r="B77" i="54"/>
  <c r="B78" i="54"/>
  <c r="B79" i="54"/>
  <c r="B80" i="54"/>
  <c r="B81" i="54"/>
  <c r="B82" i="54"/>
  <c r="B83" i="54"/>
  <c r="B84" i="54"/>
  <c r="B24" i="54"/>
  <c r="B25" i="54"/>
  <c r="B26" i="54"/>
  <c r="B27" i="54"/>
  <c r="B28" i="54"/>
  <c r="B29" i="54"/>
  <c r="B32" i="54"/>
  <c r="B33" i="54"/>
  <c r="B34" i="54"/>
  <c r="B35" i="54"/>
  <c r="B36" i="54"/>
  <c r="B37" i="54"/>
  <c r="B38" i="54"/>
  <c r="B39" i="54"/>
  <c r="B40" i="54"/>
  <c r="B41" i="54"/>
  <c r="B42" i="54"/>
  <c r="B43" i="54"/>
  <c r="B44" i="54"/>
  <c r="B45" i="54"/>
  <c r="B46" i="54"/>
  <c r="B47" i="54"/>
  <c r="B48" i="54"/>
  <c r="B49" i="54"/>
  <c r="B50" i="54"/>
  <c r="B51" i="54"/>
  <c r="B52" i="54"/>
  <c r="B53" i="54"/>
  <c r="B54" i="54"/>
  <c r="B55" i="54"/>
  <c r="G2" i="52"/>
  <c r="E19" i="52" l="1"/>
  <c r="E20" i="52" s="1"/>
  <c r="E12" i="43" s="1"/>
  <c r="D19" i="52"/>
  <c r="D20" i="52" s="1"/>
  <c r="D12" i="43" s="1"/>
  <c r="C12" i="43" l="1"/>
  <c r="E9" i="53" l="1"/>
  <c r="D12" i="52"/>
  <c r="H19" i="52" l="1"/>
  <c r="H20" i="52" s="1"/>
  <c r="H12" i="43" s="1"/>
  <c r="G19" i="52"/>
  <c r="G20" i="52" s="1"/>
  <c r="G12" i="43" s="1"/>
  <c r="F19" i="52"/>
  <c r="G85" i="58"/>
  <c r="E85" i="58"/>
  <c r="D15" i="58" l="1"/>
  <c r="E15" i="58" s="1"/>
  <c r="H11" i="43" s="1"/>
  <c r="D14" i="58"/>
  <c r="D13" i="58"/>
  <c r="E13" i="58" s="1"/>
  <c r="F11" i="43" s="1"/>
  <c r="C11" i="58"/>
  <c r="E11" i="58" s="1"/>
  <c r="D11" i="43" s="1"/>
  <c r="C10" i="58"/>
  <c r="F20" i="52"/>
  <c r="F12" i="43" s="1"/>
  <c r="I12" i="43" s="1"/>
  <c r="D31" i="54"/>
  <c r="D63" i="54"/>
  <c r="D45" i="54"/>
  <c r="D50" i="54"/>
  <c r="D73" i="54"/>
  <c r="D83" i="54"/>
  <c r="D65" i="54"/>
  <c r="D42" i="54"/>
  <c r="D33" i="54"/>
  <c r="D35" i="54"/>
  <c r="D80" i="54"/>
  <c r="D47" i="54"/>
  <c r="D77" i="54"/>
  <c r="D58" i="54"/>
  <c r="D75" i="54"/>
  <c r="D66" i="54"/>
  <c r="D49" i="54"/>
  <c r="D60" i="54"/>
  <c r="D34" i="54"/>
  <c r="D78" i="54"/>
  <c r="D70" i="54"/>
  <c r="D72" i="54"/>
  <c r="D62" i="54"/>
  <c r="D56" i="54"/>
  <c r="D54" i="54"/>
  <c r="D52" i="54"/>
  <c r="D53" i="54"/>
  <c r="D74" i="54"/>
  <c r="D55" i="54"/>
  <c r="D51" i="54"/>
  <c r="D61" i="54"/>
  <c r="D24" i="54"/>
  <c r="D25" i="54"/>
  <c r="D40" i="54"/>
  <c r="D37" i="54"/>
  <c r="D26" i="54"/>
  <c r="D44" i="54"/>
  <c r="D32" i="54"/>
  <c r="D82" i="54"/>
  <c r="D28" i="54"/>
  <c r="D57" i="54"/>
  <c r="D79" i="54"/>
  <c r="D59" i="54"/>
  <c r="D67" i="54"/>
  <c r="D81" i="54"/>
  <c r="D71" i="54"/>
  <c r="D41" i="54"/>
  <c r="D27" i="54"/>
  <c r="D64" i="54"/>
  <c r="D84" i="54"/>
  <c r="D43" i="54"/>
  <c r="D30" i="54"/>
  <c r="D36" i="54"/>
  <c r="D68" i="54"/>
  <c r="D69" i="54"/>
  <c r="D38" i="54"/>
  <c r="D76" i="54"/>
  <c r="D39" i="54"/>
  <c r="D29" i="54"/>
  <c r="D46" i="54"/>
  <c r="D48" i="54"/>
  <c r="D16" i="58" l="1"/>
  <c r="E14" i="58"/>
  <c r="G11" i="43" s="1"/>
  <c r="G14" i="43" s="1"/>
  <c r="C16" i="58"/>
  <c r="E10" i="58"/>
  <c r="H14" i="43"/>
  <c r="E14" i="43"/>
  <c r="F14" i="43"/>
  <c r="D14" i="43"/>
  <c r="D86" i="54"/>
  <c r="C11" i="43" l="1"/>
  <c r="I11" i="43" s="1"/>
  <c r="E16" i="58"/>
  <c r="E10" i="54"/>
  <c r="E13" i="54"/>
  <c r="E11" i="54"/>
  <c r="E12" i="54"/>
  <c r="C10" i="43"/>
  <c r="C14" i="43" l="1"/>
  <c r="I17" i="43" s="1"/>
  <c r="E14" i="54"/>
  <c r="I10" i="43"/>
  <c r="I14" i="43" s="1"/>
  <c r="E22" i="58"/>
  <c r="D22" i="54"/>
  <c r="I10" i="60" l="1"/>
  <c r="C14" i="60" s="1"/>
</calcChain>
</file>

<file path=xl/sharedStrings.xml><?xml version="1.0" encoding="utf-8"?>
<sst xmlns="http://schemas.openxmlformats.org/spreadsheetml/2006/main" count="244" uniqueCount="147">
  <si>
    <t>Vaccination, Immunization, Scheduling, Inventory, Testing and Claims (VISIT) System RFP</t>
  </si>
  <si>
    <t>Attachment D - Cost Proposal</t>
  </si>
  <si>
    <t>State of Indiana</t>
  </si>
  <si>
    <t>Respondent Name:</t>
  </si>
  <si>
    <t>Cost Summary</t>
  </si>
  <si>
    <r>
      <t>INSTRUCTIONS</t>
    </r>
    <r>
      <rPr>
        <b/>
        <sz val="10"/>
        <rFont val="Arial"/>
        <family val="2"/>
      </rPr>
      <t xml:space="preserve">: </t>
    </r>
    <r>
      <rPr>
        <sz val="10"/>
        <rFont val="Arial"/>
        <family val="2"/>
      </rPr>
      <t xml:space="preserve">The following will be used to assign cost points. Other than entering the Respondent's name at the top of the page, there is no response necessary on this worksheet. 
</t>
    </r>
  </si>
  <si>
    <t xml:space="preserve">Component </t>
  </si>
  <si>
    <t>Total</t>
  </si>
  <si>
    <t>DDI</t>
  </si>
  <si>
    <t>M&amp;O</t>
  </si>
  <si>
    <t>Enhancements</t>
  </si>
  <si>
    <t>Licenses / Subscriptions / Environment</t>
  </si>
  <si>
    <t xml:space="preserve">TOTAL BID AMOUNT (3 Year Base Contract Total - use this total for Attachment A and A1) </t>
  </si>
  <si>
    <t>Staff Rates</t>
  </si>
  <si>
    <r>
      <rPr>
        <b/>
        <u/>
        <sz val="10"/>
        <rFont val="Arial"/>
        <family val="2"/>
      </rPr>
      <t>INSTRUCTIONS</t>
    </r>
    <r>
      <rPr>
        <b/>
        <sz val="10"/>
        <rFont val="Arial"/>
        <family val="2"/>
      </rPr>
      <t xml:space="preserve">: </t>
    </r>
    <r>
      <rPr>
        <sz val="10"/>
        <rFont val="Arial"/>
        <family val="2"/>
      </rPr>
      <t>Fill in the yellow-shaded cells to reflect staff rates.  Blue cells will populate automatically. Enter as a separate line each staff position included in the Respondent's staffing plan for executing all components of the RFP scope. Provide the hourly rate for each position, inclusive of administrative overhead and any anticipated travel costs, for the initial contract term and the optional contract extension years.</t>
    </r>
  </si>
  <si>
    <t>Position</t>
  </si>
  <si>
    <t>Hourly Rate (Initial Term)</t>
  </si>
  <si>
    <t>Hourly Rate 
(Optional Years)</t>
  </si>
  <si>
    <t>Rate Increase %</t>
  </si>
  <si>
    <t>Example: Analyst</t>
  </si>
  <si>
    <t>Project Manager (Vital Position)</t>
  </si>
  <si>
    <t>M&amp;O Manager (Vital Position)</t>
  </si>
  <si>
    <t>Lead Architect (Vital Position)</t>
  </si>
  <si>
    <t>Implementation Lead (Vital Position)</t>
  </si>
  <si>
    <t>Database Administrator (Vital Position)</t>
  </si>
  <si>
    <t>Training Lead (Vital Position)</t>
  </si>
  <si>
    <t>Testing Lead (Vital Position)</t>
  </si>
  <si>
    <t>(Respondent to fill in)</t>
  </si>
  <si>
    <t>Design, Development, and Implementation Costs</t>
  </si>
  <si>
    <t>Table 1: Total DDI Cost</t>
  </si>
  <si>
    <t>DDI Milestone</t>
  </si>
  <si>
    <t>Percentage of Total DDI Payment Cost</t>
  </si>
  <si>
    <t>Payment Amount</t>
  </si>
  <si>
    <t>1: Completion of Requirements Validation</t>
  </si>
  <si>
    <t>2: Completion of Design and Development</t>
  </si>
  <si>
    <t>3: Completion of Data Migration and Testing</t>
  </si>
  <si>
    <t>Table 2: Hours By Position</t>
  </si>
  <si>
    <t>Position (auto-populated from Staff sheet)</t>
  </si>
  <si>
    <t>Total Hours</t>
  </si>
  <si>
    <t>Total Cost</t>
  </si>
  <si>
    <t>Maintenance and Operations (M&amp;O) Costs</t>
  </si>
  <si>
    <t>Table 1: M&amp;O Cost Summary</t>
  </si>
  <si>
    <t>Time Period</t>
  </si>
  <si>
    <t>Year 2 (12 months)</t>
  </si>
  <si>
    <t>Year 3 (12 months)</t>
  </si>
  <si>
    <t>Year 4 (Optional, 12 months)</t>
  </si>
  <si>
    <t>Year 5 (Optional, 12 months)</t>
  </si>
  <si>
    <t>Year 6 (Optional, 12 months)</t>
  </si>
  <si>
    <t>Table 2: M&amp;O Staff Costs</t>
  </si>
  <si>
    <t>Position (auto-populated from Staff Rates sheet)</t>
  </si>
  <si>
    <t>Monthly Cost - Initial Term</t>
  </si>
  <si>
    <t>Monthly Cost -  Optional Years</t>
  </si>
  <si>
    <t>Enhancements Costs</t>
  </si>
  <si>
    <r>
      <rPr>
        <b/>
        <u/>
        <sz val="10"/>
        <rFont val="Arial"/>
        <family val="2"/>
      </rPr>
      <t>INSTRUCTIONS</t>
    </r>
    <r>
      <rPr>
        <b/>
        <sz val="10"/>
        <rFont val="Arial"/>
        <family val="2"/>
      </rPr>
      <t xml:space="preserve">: Respondents do not need to enter any information on this sheet. </t>
    </r>
    <r>
      <rPr>
        <sz val="10"/>
        <rFont val="Arial"/>
        <family val="2"/>
      </rPr>
      <t>For evaluation purposes, the hourly blended rate will be calculated based on the proposed rates for all the positions listed in the RFP. These blended rates will be multiplied by the State's estimated pool of hours by year to calculate the total estimated enhancement costs per year. Please note: the invoiced amounts will reflect the approved CR's cost methodology.</t>
    </r>
  </si>
  <si>
    <t>Section 1. Blended Rate Calculation (for Evaluation Purposes)</t>
  </si>
  <si>
    <t>Weighting for Blended Rate Calculation</t>
  </si>
  <si>
    <t>Average Vital Positions Rate</t>
  </si>
  <si>
    <t>Average Non-Vital Positions Rate</t>
  </si>
  <si>
    <t>Blended Rate for Enhancements (for Evaluation Purposes)</t>
  </si>
  <si>
    <t>Section 2. Enhancement Costs Projection (for Evaluation Purposes)</t>
  </si>
  <si>
    <t>Estimated Enhancement Hours</t>
  </si>
  <si>
    <t>Blended Rate (for evaluation purposes)</t>
  </si>
  <si>
    <t>Total Enhancement Costs</t>
  </si>
  <si>
    <t>Other Costs</t>
  </si>
  <si>
    <r>
      <rPr>
        <b/>
        <u/>
        <sz val="10"/>
        <color rgb="FF000000"/>
        <rFont val="Arial"/>
        <family val="2"/>
      </rPr>
      <t>INSTRUCTIONS</t>
    </r>
    <r>
      <rPr>
        <sz val="10"/>
        <color rgb="FF000000"/>
        <rFont val="Arial"/>
        <family val="2"/>
      </rPr>
      <t>: Please fill in the yellow cells with any costs related to licenses / subscriptions / environments.</t>
    </r>
  </si>
  <si>
    <t>Item</t>
  </si>
  <si>
    <t>Comments</t>
  </si>
  <si>
    <t>TOTAL</t>
  </si>
  <si>
    <t>Options Costs</t>
  </si>
  <si>
    <r>
      <rPr>
        <b/>
        <u/>
        <sz val="10"/>
        <color rgb="FF000000"/>
        <rFont val="Arial"/>
        <family val="2"/>
      </rPr>
      <t>INSTRUCTIONS</t>
    </r>
    <r>
      <rPr>
        <sz val="10"/>
        <color rgb="FF000000"/>
        <rFont val="Arial"/>
        <family val="2"/>
      </rPr>
      <t xml:space="preserve">: There are four tables on this tab. Please note, data entered in this tab will not be used to calculate total contract values evaluated and scored as a portion of the cost score for this RFP. </t>
    </r>
  </si>
  <si>
    <t>Table 1: State Hosted Solution - Cost Reductions</t>
  </si>
  <si>
    <t>DDI Pricing Impact</t>
  </si>
  <si>
    <t xml:space="preserve">Total </t>
  </si>
  <si>
    <t>Table 2: Alternative Helpdesk Services</t>
  </si>
  <si>
    <t>Help Desk Offering</t>
  </si>
  <si>
    <t xml:space="preserve">Change to Monthly M&amp;O Fee </t>
  </si>
  <si>
    <t>Table 3: 12 Month Software Warranty</t>
  </si>
  <si>
    <t>Fill in the yellow shaded cell in Table 3 to provide the additional M&amp;O cost (if any) if the software warranty is increased from 6 months to 12 months.</t>
  </si>
  <si>
    <t>Pricing impact for the increase from a 6 month to a 12 month warranty If there is no additional cost for this change, please enter $0.</t>
  </si>
  <si>
    <t xml:space="preserve">Explain if the amount is an increase over the monthly M&amp;O fee or uses a different approach. </t>
  </si>
  <si>
    <t>Table 4: Clearinghouse Services</t>
  </si>
  <si>
    <t>Volume Tier</t>
  </si>
  <si>
    <t>Unit Cost Per Claim</t>
  </si>
  <si>
    <t>Additional cost related information, if relevant.</t>
  </si>
  <si>
    <t>Data Migration Lead (Vital Position)</t>
  </si>
  <si>
    <t>OCM Lead (Vital Position)</t>
  </si>
  <si>
    <t>4: Completion of Statewide Implementation and Training</t>
  </si>
  <si>
    <t>Monthly Hours per Position for Post Statewide Implementation Stabilization M&amp;O</t>
  </si>
  <si>
    <t>Stabilization M&amp;O</t>
  </si>
  <si>
    <t>Release Manager (Vital Position)</t>
  </si>
  <si>
    <t>Likely not needed prior to implementation.</t>
  </si>
  <si>
    <t>Account Manager (Vital Position)</t>
  </si>
  <si>
    <t>Monthly Hours per Position for Steady State M&amp;O</t>
  </si>
  <si>
    <t>Steady State M&amp;O</t>
  </si>
  <si>
    <t>Executive Lead (Vital Position)</t>
  </si>
  <si>
    <t>Not expected to start prior to the M&amp;O phase.</t>
  </si>
  <si>
    <t>Not expected to start prior to M&amp;O phase. Expected to replace the Implementation Manager</t>
  </si>
  <si>
    <t>Fill in the yellow shaded cells in Table 1 to provide the cost reduction that can be expected if the State moves forward with a State-hosted solution. For question 15.1 of Attachment F - Technical Proposal Template, provide a detailed explanation, without reference to specific dollar amounts, of the State hosted solution and the main drivers of the cost reduction.</t>
  </si>
  <si>
    <t>Fill in yellow shaded cells in Table 2 to provide details for the cost of alternative helpdesk services options (e.g., higher tier of service, lower tier of service. For question 15.2 of Attachment F - Technical Proposal Template, provide a detailed explanation, without reference to specific dollar amounts, of each option.</t>
  </si>
  <si>
    <t>If pilot implementation is a part of the Respondent's proposed approach, be sure to include in the chart below the work related to the M&amp;O services required between the pilot implementation and statewide implementation.</t>
  </si>
  <si>
    <t>If your organization provides clearinghouse services either through your own organization or through a partner, fill in the yellow shaded cells to provide the unit costs for processing each claim through your clearinghouse. All staff, technology, support, and other costs must be included in the unit costs. Provide any additional cost-related information in the yellow space below the table. In your response to question 4.7 of Attachment F - Technical Proposal Template, please provide details of your clearinghouse offering.</t>
  </si>
  <si>
    <t>M&amp;O Pricing Impact</t>
  </si>
  <si>
    <t>RFP 24-75743</t>
  </si>
  <si>
    <t>State of Indiana, RFP 24-75743</t>
  </si>
  <si>
    <t>Year 1 Cost 
(9/18/23-9/17/24)</t>
  </si>
  <si>
    <t>Year 2 Cost 
(9/18/24-9/17/25)</t>
  </si>
  <si>
    <t>Year 3 Cost 
(9/18/25-9/17/26)</t>
  </si>
  <si>
    <t>Year 4 Cost 
(9/18/26-9/17/27) - Optional</t>
  </si>
  <si>
    <t>Year 5 Cost 
(9/18/27-9/17/28) - Optional</t>
  </si>
  <si>
    <t>Year 6 Cost 
(9/18/28-9/17/29) - Optional</t>
  </si>
  <si>
    <t>Stabilization M&amp;O (7/1/24 - 12/31/24</t>
  </si>
  <si>
    <t>Year 1 (6 months)</t>
  </si>
  <si>
    <t>Yearly Totals</t>
  </si>
  <si>
    <t>Year 1
(9/18/23-9/17/24)</t>
  </si>
  <si>
    <t>Year 2
(9/18/24-9/17/25)</t>
  </si>
  <si>
    <t>Year 3
(9/18/25-9/17/26)</t>
  </si>
  <si>
    <t>Year 4 
(9/18/26-9/17/27) - Optional</t>
  </si>
  <si>
    <t>Year 5 
(9/18/27-9/17/28) - Optional</t>
  </si>
  <si>
    <t>Year 6  
(9/18/28-9/17/29) - Optional</t>
  </si>
  <si>
    <t># of individuals staffed by the Prime vendor</t>
  </si>
  <si>
    <t># of individuals staffed by a subcontractor</t>
  </si>
  <si>
    <r>
      <rPr>
        <b/>
        <u/>
        <sz val="10"/>
        <rFont val="Arial"/>
        <family val="2"/>
      </rPr>
      <t>INSTRUCTIONS</t>
    </r>
    <r>
      <rPr>
        <b/>
        <sz val="10"/>
        <rFont val="Arial"/>
        <family val="2"/>
      </rPr>
      <t xml:space="preserve">: </t>
    </r>
    <r>
      <rPr>
        <sz val="10"/>
        <rFont val="Arial"/>
        <family val="2"/>
      </rPr>
      <t>Please fill in the cells shaded yellow in Table 2 to indicate the estimated staff hours by position needed to complete the DDI work, from Project Kick Off through Statewide Implementation per the Scope of Work, and the number of staff expected per position, broken out by staff of the Prime vendor and staff of a designated subcontractor. Blue cells will populate automatically.</t>
    </r>
  </si>
  <si>
    <t xml:space="preserve">Stabilization </t>
  </si>
  <si>
    <t>Steady State</t>
  </si>
  <si>
    <t xml:space="preserve">Best and Final Offer </t>
  </si>
  <si>
    <r>
      <rPr>
        <b/>
        <u/>
        <sz val="10"/>
        <rFont val="Arial"/>
        <family val="2"/>
      </rPr>
      <t>INSTRUCTIONS</t>
    </r>
    <r>
      <rPr>
        <b/>
        <sz val="10"/>
        <rFont val="Arial"/>
        <family val="2"/>
      </rPr>
      <t xml:space="preserve">: </t>
    </r>
    <r>
      <rPr>
        <sz val="10"/>
        <rFont val="Arial"/>
        <family val="2"/>
      </rPr>
      <t>Please fill in the cells shaded yellow in Table 2 to provide the estimated monthly hours per position for M&amp;O services and the number of staff expected per position, broken out by staff of the Prime vendor and staff of a designated subcontractor. Blue cells will populate automatically. 
Please note: The M&amp;O fees are fixed fees for providing the services in the RFP scope and in adherence with the stated performance standards in Attachment L. They are not tied to specific staffing levels. If the Contractor needs to utilize additional staff for any given month (e.g., due to temporary increase in incidents) or can reduce their staffing levels due to efficiencies in their processes for any given month, the Contractor shall still invoice their M&amp;O fixed fee.</t>
    </r>
  </si>
  <si>
    <t>IT Help Desk - Support Analyst</t>
  </si>
  <si>
    <t>Integration Lead</t>
  </si>
  <si>
    <t>Project Manager - Integrations/Billing</t>
  </si>
  <si>
    <t>TrackMy SaaS Platform</t>
  </si>
  <si>
    <t>COTS License</t>
  </si>
  <si>
    <t>Dedicated Jira Instance</t>
  </si>
  <si>
    <t>SDLC License</t>
  </si>
  <si>
    <t>Monday.com</t>
  </si>
  <si>
    <t>Project Management License</t>
  </si>
  <si>
    <t>Tawk.to Support system</t>
  </si>
  <si>
    <t>Support Ticketing License</t>
  </si>
  <si>
    <t>AWS Cloud License (Usage, RDS, Server optimization)</t>
  </si>
  <si>
    <t>Cloud-hosting license</t>
  </si>
  <si>
    <t>MiniOrange SSO License</t>
  </si>
  <si>
    <t>Single-sign on license</t>
  </si>
  <si>
    <t>N/A</t>
  </si>
  <si>
    <t>TrackMy only offers embedded helpdesk support, through standard IT ticketing processes; additional call center type support we can discuss during contract negotiations</t>
  </si>
  <si>
    <t>-</t>
  </si>
  <si>
    <t>Per Paid Claim - Billing; Claims denials/reprocessing</t>
  </si>
  <si>
    <t>8% per paid claim</t>
  </si>
  <si>
    <t>TrackMy charges a flat 8% per paid claim, for successful reimbursed/paid healthcare insurance claims - we do not charge additional per appt/technology fees or staffing fees, as the cost of using our billing process/partner platform is embedded already in the total cost of the TrackMy SaaS platform as noted on the 7.Other tab.  The billing paid per claim, includes our services to help credential providers, setup payment processes, process claims, process denials and reprocess when possible.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</si>
</sst>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7" formatCode="&quot;$&quot;#,##0.00_);\(&quot;$&quot;#,##0.00\)"/>
    <numFmt numFmtId="44" formatCode="_(&quot;$&quot;* #,##0.00_);_(&quot;$&quot;* \(#,##0.00\);_(&quot;$&quot;*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 numFmtId="171" formatCode="&quot;$&quot;#,##0.00"/>
    <numFmt numFmtId="172" formatCode="_([$$-409]* #,##0.00_);_([$$-409]* \(#,##0.00\);_([$$-409]* &quot;-&quot;??_);_(@_)"/>
  </numFmts>
  <fonts count="52"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b/>
      <sz val="14"/>
      <name val="Arial"/>
      <family val="2"/>
    </font>
    <font>
      <sz val="10"/>
      <name val="Arial"/>
      <family val="2"/>
    </font>
    <font>
      <sz val="8"/>
      <name val="Arial"/>
      <family val="2"/>
    </font>
    <font>
      <sz val="14"/>
      <name val="Arial"/>
      <family val="2"/>
    </font>
    <font>
      <b/>
      <sz val="12"/>
      <name val="Arial"/>
      <family val="2"/>
    </font>
    <font>
      <b/>
      <sz val="11"/>
      <name val="Arial"/>
      <family val="2"/>
    </font>
    <font>
      <sz val="10"/>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b/>
      <u/>
      <sz val="10"/>
      <name val="Arial"/>
      <family val="2"/>
    </font>
    <font>
      <u/>
      <sz val="10"/>
      <color theme="10"/>
      <name val="Arial"/>
      <family val="2"/>
    </font>
    <font>
      <u/>
      <sz val="10"/>
      <color theme="11"/>
      <name val="Arial"/>
      <family val="2"/>
    </font>
    <font>
      <sz val="10"/>
      <name val="Arial"/>
      <family val="2"/>
    </font>
    <font>
      <b/>
      <sz val="16"/>
      <name val="Arial"/>
      <family val="2"/>
    </font>
    <font>
      <b/>
      <sz val="20"/>
      <name val="Arial"/>
      <family val="2"/>
    </font>
    <font>
      <b/>
      <sz val="15"/>
      <name val="Arial"/>
      <family val="2"/>
    </font>
    <font>
      <b/>
      <sz val="14"/>
      <color rgb="FFFF0000"/>
      <name val="Arial"/>
      <family val="2"/>
    </font>
    <font>
      <sz val="16"/>
      <name val="Arial"/>
      <family val="2"/>
    </font>
    <font>
      <i/>
      <sz val="9"/>
      <name val="Arial"/>
      <family val="2"/>
    </font>
    <font>
      <sz val="10"/>
      <name val="Arial"/>
      <family val="2"/>
    </font>
    <font>
      <b/>
      <sz val="11"/>
      <name val="Calibri"/>
      <family val="2"/>
      <scheme val="minor"/>
    </font>
    <font>
      <b/>
      <sz val="14"/>
      <name val="Calibri"/>
      <family val="2"/>
      <scheme val="minor"/>
    </font>
    <font>
      <i/>
      <sz val="10"/>
      <name val="Arial"/>
      <family val="2"/>
    </font>
    <font>
      <i/>
      <sz val="11"/>
      <name val="Arial"/>
      <family val="2"/>
    </font>
    <font>
      <b/>
      <sz val="10"/>
      <color rgb="FFFF0000"/>
      <name val="Arial"/>
      <family val="2"/>
    </font>
    <font>
      <b/>
      <sz val="11"/>
      <color theme="1"/>
      <name val="Calibri"/>
      <family val="2"/>
      <scheme val="minor"/>
    </font>
    <font>
      <sz val="11"/>
      <name val="Calibri"/>
      <family val="2"/>
      <scheme val="minor"/>
    </font>
    <font>
      <i/>
      <sz val="10"/>
      <color rgb="FFFF0000"/>
      <name val="Arial"/>
      <family val="2"/>
    </font>
    <font>
      <sz val="10"/>
      <color rgb="FF000000"/>
      <name val="Arial"/>
      <family val="2"/>
    </font>
    <font>
      <b/>
      <u/>
      <sz val="10"/>
      <color rgb="FF000000"/>
      <name val="Arial"/>
      <family val="2"/>
    </font>
    <font>
      <sz val="10"/>
      <color rgb="FF000000"/>
      <name val="Arial"/>
      <family val="2"/>
    </font>
    <font>
      <b/>
      <sz val="10"/>
      <color rgb="FF7030A0"/>
      <name val="Arial"/>
      <family val="2"/>
    </font>
    <font>
      <b/>
      <sz val="10"/>
      <color rgb="FF7030A0"/>
      <name val="Arial"/>
      <family val="2"/>
    </font>
    <font>
      <b/>
      <i/>
      <sz val="10"/>
      <name val="Arial"/>
      <family val="2"/>
    </font>
  </fonts>
  <fills count="27">
    <fill>
      <patternFill patternType="none"/>
    </fill>
    <fill>
      <patternFill patternType="gray125"/>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FFFF99"/>
        <bgColor indexed="64"/>
      </patternFill>
    </fill>
    <fill>
      <patternFill patternType="solid">
        <fgColor theme="0" tint="-0.14999847407452621"/>
        <bgColor indexed="64"/>
      </patternFill>
    </fill>
    <fill>
      <patternFill patternType="solid">
        <fgColor theme="1" tint="0.249977111117893"/>
        <bgColor indexed="64"/>
      </patternFill>
    </fill>
    <fill>
      <patternFill patternType="solid">
        <fgColor theme="0"/>
        <bgColor indexed="64"/>
      </patternFill>
    </fill>
    <fill>
      <patternFill patternType="solid">
        <fgColor indexed="43"/>
        <bgColor indexed="64"/>
      </patternFill>
    </fill>
    <fill>
      <patternFill patternType="solid">
        <fgColor theme="0" tint="-0.249977111117893"/>
        <bgColor indexed="64"/>
      </patternFill>
    </fill>
    <fill>
      <patternFill patternType="solid">
        <fgColor rgb="FFCCFFFF"/>
        <bgColor indexed="64"/>
      </patternFill>
    </fill>
    <fill>
      <patternFill patternType="solid">
        <fgColor theme="5" tint="0.79998168889431442"/>
        <bgColor indexed="64"/>
      </patternFill>
    </fill>
    <fill>
      <patternFill patternType="solid">
        <fgColor theme="1"/>
        <bgColor indexed="64"/>
      </patternFill>
    </fill>
    <fill>
      <patternFill patternType="solid">
        <fgColor theme="2"/>
        <bgColor indexed="64"/>
      </patternFill>
    </fill>
    <fill>
      <patternFill patternType="solid">
        <fgColor rgb="FFD0CECE"/>
        <bgColor indexed="64"/>
      </patternFill>
    </fill>
    <fill>
      <patternFill patternType="solid">
        <fgColor theme="2" tint="-0.249977111117893"/>
        <bgColor indexed="64"/>
      </patternFill>
    </fill>
  </fills>
  <borders count="17">
    <border>
      <left/>
      <right/>
      <top/>
      <bottom/>
      <diagonal/>
    </border>
    <border>
      <left/>
      <right/>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indexed="45"/>
      </bottom>
      <diagonal/>
    </border>
    <border>
      <left style="thin">
        <color auto="1"/>
      </left>
      <right style="thin">
        <color auto="1"/>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indexed="64"/>
      </top>
      <bottom style="double">
        <color rgb="FF000000"/>
      </bottom>
      <diagonal/>
    </border>
    <border>
      <left/>
      <right/>
      <top style="thin">
        <color auto="1"/>
      </top>
      <bottom style="thin">
        <color auto="1"/>
      </bottom>
      <diagonal/>
    </border>
  </borders>
  <cellStyleXfs count="111">
    <xf numFmtId="0" fontId="0" fillId="0" borderId="0"/>
    <xf numFmtId="166" fontId="14" fillId="0" borderId="1" applyNumberFormat="0" applyFill="0" applyAlignment="0" applyProtection="0">
      <alignment horizontal="center"/>
    </xf>
    <xf numFmtId="167" fontId="14" fillId="0" borderId="2" applyFill="0" applyAlignment="0" applyProtection="0">
      <alignment horizont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39" fontId="6" fillId="0" borderId="0" applyFont="0" applyFill="0" applyBorder="0" applyAlignment="0" applyProtection="0"/>
    <xf numFmtId="44" fontId="3" fillId="0" borderId="0" applyFont="0" applyFill="0" applyBorder="0" applyAlignment="0" applyProtection="0"/>
    <xf numFmtId="44" fontId="11" fillId="0" borderId="0" applyFont="0" applyFill="0" applyBorder="0" applyAlignment="0" applyProtection="0"/>
    <xf numFmtId="44" fontId="6" fillId="0" borderId="0" applyFont="0" applyFill="0" applyBorder="0" applyAlignment="0" applyProtection="0"/>
    <xf numFmtId="14" fontId="16" fillId="5" borderId="0" applyFill="0" applyBorder="0" applyProtection="0">
      <alignment horizontal="right"/>
    </xf>
    <xf numFmtId="168" fontId="17" fillId="6" borderId="0" applyFont="0" applyFill="0" applyBorder="0" applyAlignment="0" applyProtection="0">
      <alignment vertical="center"/>
    </xf>
    <xf numFmtId="169" fontId="17" fillId="6" borderId="0" applyFont="0" applyFill="0" applyBorder="0" applyAlignment="0" applyProtection="0">
      <alignment vertical="center"/>
    </xf>
    <xf numFmtId="39" fontId="17" fillId="7" borderId="0" applyFont="0" applyFill="0" applyBorder="0" applyAlignment="0" applyProtection="0">
      <alignment vertical="center"/>
    </xf>
    <xf numFmtId="38" fontId="7" fillId="6" borderId="0" applyNumberFormat="0" applyBorder="0" applyAlignment="0" applyProtection="0"/>
    <xf numFmtId="0" fontId="12" fillId="0" borderId="0" applyNumberFormat="0" applyFill="0" applyBorder="0" applyAlignment="0" applyProtection="0">
      <alignment vertical="top"/>
      <protection locked="0"/>
    </xf>
    <xf numFmtId="10" fontId="7" fillId="8" borderId="3" applyNumberFormat="0" applyBorder="0" applyAlignment="0" applyProtection="0"/>
    <xf numFmtId="0" fontId="14" fillId="0" borderId="0" applyNumberFormat="0" applyFill="0" applyAlignment="0" applyProtection="0"/>
    <xf numFmtId="0" fontId="18" fillId="0" borderId="0"/>
    <xf numFmtId="0" fontId="19" fillId="0" borderId="0"/>
    <xf numFmtId="0" fontId="19" fillId="0" borderId="0"/>
    <xf numFmtId="0" fontId="19" fillId="0" borderId="0"/>
    <xf numFmtId="0" fontId="19" fillId="0" borderId="0"/>
    <xf numFmtId="0" fontId="6" fillId="0" borderId="0"/>
    <xf numFmtId="0" fontId="7" fillId="0" borderId="0"/>
    <xf numFmtId="170" fontId="14" fillId="0" borderId="0" applyFill="0" applyBorder="0" applyAlignment="0" applyProtection="0"/>
    <xf numFmtId="0" fontId="20" fillId="0" borderId="4" applyNumberFormat="0" applyAlignment="0" applyProtection="0"/>
    <xf numFmtId="0" fontId="21" fillId="9" borderId="0" applyNumberFormat="0" applyFont="0" applyBorder="0" applyAlignment="0" applyProtection="0"/>
    <xf numFmtId="0" fontId="7" fillId="10" borderId="5" applyNumberFormat="0" applyFont="0" applyBorder="0" applyAlignment="0" applyProtection="0">
      <alignment horizontal="center"/>
    </xf>
    <xf numFmtId="0" fontId="7" fillId="11" borderId="5" applyNumberFormat="0" applyFont="0" applyBorder="0" applyAlignment="0" applyProtection="0">
      <alignment horizontal="center"/>
    </xf>
    <xf numFmtId="0" fontId="21" fillId="0" borderId="6" applyNumberFormat="0" applyAlignment="0" applyProtection="0"/>
    <xf numFmtId="0" fontId="21" fillId="0" borderId="7" applyNumberFormat="0" applyAlignment="0" applyProtection="0"/>
    <xf numFmtId="0" fontId="20" fillId="0" borderId="8" applyNumberFormat="0" applyAlignment="0" applyProtection="0"/>
    <xf numFmtId="10" fontId="6" fillId="0" borderId="0" applyFont="0" applyFill="0" applyBorder="0" applyAlignment="0" applyProtection="0"/>
    <xf numFmtId="9" fontId="11" fillId="0" borderId="0" applyFont="0" applyFill="0" applyBorder="0" applyAlignment="0" applyProtection="0"/>
    <xf numFmtId="9" fontId="6" fillId="0" borderId="0" applyFont="0" applyFill="0" applyBorder="0" applyAlignment="0" applyProtection="0"/>
    <xf numFmtId="0" fontId="22" fillId="0" borderId="0" applyNumberFormat="0" applyFont="0" applyFill="0" applyBorder="0" applyAlignment="0" applyProtection="0">
      <alignment horizontal="left"/>
    </xf>
    <xf numFmtId="15" fontId="22" fillId="0" borderId="0" applyFont="0" applyFill="0" applyBorder="0" applyAlignment="0" applyProtection="0"/>
    <xf numFmtId="4" fontId="22" fillId="0" borderId="0" applyFont="0" applyFill="0" applyBorder="0" applyAlignment="0" applyProtection="0"/>
    <xf numFmtId="0" fontId="23" fillId="0" borderId="1">
      <alignment horizontal="center"/>
    </xf>
    <xf numFmtId="3" fontId="22" fillId="0" borderId="0" applyFont="0" applyFill="0" applyBorder="0" applyAlignment="0" applyProtection="0"/>
    <xf numFmtId="0" fontId="22" fillId="12" borderId="0" applyNumberFormat="0" applyFont="0" applyBorder="0" applyAlignment="0" applyProtection="0"/>
    <xf numFmtId="0" fontId="14" fillId="0" borderId="2" applyNumberFormat="0" applyFill="0" applyAlignment="0" applyProtection="0"/>
    <xf numFmtId="0" fontId="13" fillId="0" borderId="0" applyNumberFormat="0" applyBorder="0" applyAlignment="0"/>
    <xf numFmtId="0" fontId="24" fillId="13" borderId="0" applyNumberFormat="0" applyBorder="0" applyAlignment="0"/>
    <xf numFmtId="0" fontId="24" fillId="4" borderId="0" applyNumberFormat="0" applyBorder="0" applyAlignment="0"/>
    <xf numFmtId="0" fontId="24" fillId="13" borderId="0" applyNumberFormat="0" applyBorder="0" applyAlignment="0"/>
    <xf numFmtId="0" fontId="25" fillId="0" borderId="0" applyNumberFormat="0" applyBorder="0" applyAlignment="0"/>
    <xf numFmtId="0" fontId="26" fillId="3" borderId="0" applyNumberFormat="0" applyBorder="0" applyAlignment="0"/>
    <xf numFmtId="0" fontId="26" fillId="3" borderId="0" applyNumberFormat="0" applyBorder="0" applyAlignment="0"/>
    <xf numFmtId="0" fontId="13" fillId="0" borderId="0" applyNumberFormat="0" applyBorder="0" applyAlignment="0"/>
    <xf numFmtId="0" fontId="24" fillId="2" borderId="0" applyNumberFormat="0" applyBorder="0" applyAlignment="0"/>
    <xf numFmtId="0" fontId="24" fillId="14" borderId="0" applyNumberFormat="0" applyBorder="0" applyAlignment="0"/>
    <xf numFmtId="0" fontId="24" fillId="4" borderId="0" applyNumberFormat="0" applyBorder="0" applyAlignment="0"/>
    <xf numFmtId="0" fontId="24" fillId="13" borderId="0" applyNumberFormat="0" applyBorder="0" applyAlignment="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 fillId="0" borderId="0"/>
    <xf numFmtId="0" fontId="3" fillId="0" borderId="0"/>
    <xf numFmtId="44" fontId="3" fillId="0" borderId="0" applyFont="0" applyFill="0" applyBorder="0" applyAlignment="0" applyProtection="0"/>
    <xf numFmtId="9" fontId="37"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3" fillId="0" borderId="0"/>
    <xf numFmtId="39" fontId="3" fillId="0" borderId="0" applyFont="0" applyFill="0" applyBorder="0" applyAlignment="0" applyProtection="0"/>
    <xf numFmtId="44" fontId="3" fillId="0" borderId="0" applyFont="0" applyFill="0" applyBorder="0" applyAlignment="0" applyProtection="0"/>
    <xf numFmtId="10"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1" fillId="0" borderId="0"/>
  </cellStyleXfs>
  <cellXfs count="185">
    <xf numFmtId="0" fontId="0" fillId="0" borderId="0" xfId="0"/>
    <xf numFmtId="0" fontId="3" fillId="7" borderId="0" xfId="29" applyFont="1" applyFill="1"/>
    <xf numFmtId="0" fontId="9" fillId="7" borderId="0" xfId="0" applyFont="1" applyFill="1" applyAlignment="1">
      <alignment horizontal="left"/>
    </xf>
    <xf numFmtId="0" fontId="0" fillId="7" borderId="0" xfId="0" applyFill="1"/>
    <xf numFmtId="0" fontId="4" fillId="7" borderId="0" xfId="0" applyFont="1" applyFill="1" applyAlignment="1">
      <alignment horizontal="right"/>
    </xf>
    <xf numFmtId="0" fontId="10" fillId="7" borderId="0" xfId="0" applyFont="1" applyFill="1" applyAlignment="1">
      <alignment horizontal="left"/>
    </xf>
    <xf numFmtId="0" fontId="5" fillId="7" borderId="0" xfId="0" applyFont="1" applyFill="1"/>
    <xf numFmtId="0" fontId="3" fillId="0" borderId="0" xfId="0" applyFont="1"/>
    <xf numFmtId="0" fontId="3" fillId="7" borderId="0" xfId="0" applyFont="1" applyFill="1" applyAlignment="1">
      <alignment horizontal="center" wrapText="1"/>
    </xf>
    <xf numFmtId="0" fontId="3" fillId="7" borderId="0" xfId="0" applyFont="1" applyFill="1"/>
    <xf numFmtId="0" fontId="10" fillId="0" borderId="0" xfId="0" applyFont="1" applyAlignment="1">
      <alignment horizontal="left"/>
    </xf>
    <xf numFmtId="0" fontId="8" fillId="0" borderId="0" xfId="0" applyFont="1" applyAlignment="1">
      <alignment horizontal="center"/>
    </xf>
    <xf numFmtId="0" fontId="4" fillId="0" borderId="0" xfId="0" applyFont="1" applyAlignment="1">
      <alignment horizontal="center" vertical="center"/>
    </xf>
    <xf numFmtId="0" fontId="4" fillId="7" borderId="0" xfId="0" applyFont="1" applyFill="1" applyAlignment="1">
      <alignment vertical="top" wrapText="1"/>
    </xf>
    <xf numFmtId="0" fontId="4" fillId="7" borderId="0" xfId="0" applyFont="1" applyFill="1" applyAlignment="1">
      <alignment horizontal="left" vertical="top" wrapText="1"/>
    </xf>
    <xf numFmtId="0" fontId="4" fillId="16" borderId="3" xfId="0" applyFont="1" applyFill="1" applyBorder="1" applyAlignment="1">
      <alignment horizontal="center" vertical="center"/>
    </xf>
    <xf numFmtId="0" fontId="4" fillId="15" borderId="3" xfId="0" applyFont="1" applyFill="1" applyBorder="1" applyAlignment="1" applyProtection="1">
      <alignment horizontal="center" wrapText="1"/>
      <protection locked="0"/>
    </xf>
    <xf numFmtId="0" fontId="4" fillId="16" borderId="3" xfId="0" applyFont="1" applyFill="1" applyBorder="1" applyAlignment="1">
      <alignment horizontal="center" vertical="center" wrapText="1"/>
    </xf>
    <xf numFmtId="0" fontId="9" fillId="7" borderId="0" xfId="0" applyFont="1" applyFill="1"/>
    <xf numFmtId="0" fontId="30" fillId="7" borderId="0" xfId="0" applyFont="1" applyFill="1"/>
    <xf numFmtId="164" fontId="32" fillId="7" borderId="0" xfId="0" applyNumberFormat="1" applyFont="1" applyFill="1" applyProtection="1">
      <protection hidden="1"/>
    </xf>
    <xf numFmtId="0" fontId="3" fillId="7" borderId="0" xfId="94" applyFill="1"/>
    <xf numFmtId="0" fontId="3" fillId="0" borderId="0" xfId="94"/>
    <xf numFmtId="0" fontId="4" fillId="7" borderId="0" xfId="94" applyFont="1" applyFill="1" applyAlignment="1">
      <alignment vertical="top" wrapText="1"/>
    </xf>
    <xf numFmtId="0" fontId="4" fillId="7" borderId="0" xfId="94" applyFont="1" applyFill="1" applyAlignment="1">
      <alignment horizontal="left" vertical="top" wrapText="1"/>
    </xf>
    <xf numFmtId="0" fontId="10" fillId="0" borderId="0" xfId="94" applyFont="1" applyAlignment="1">
      <alignment horizontal="left"/>
    </xf>
    <xf numFmtId="0" fontId="9" fillId="7" borderId="0" xfId="94" applyFont="1" applyFill="1" applyAlignment="1">
      <alignment horizontal="left" vertical="top" wrapText="1"/>
    </xf>
    <xf numFmtId="0" fontId="10" fillId="7" borderId="0" xfId="94" applyFont="1" applyFill="1" applyAlignment="1">
      <alignment horizontal="left"/>
    </xf>
    <xf numFmtId="3" fontId="3" fillId="0" borderId="3" xfId="12" applyNumberFormat="1" applyFont="1" applyFill="1" applyBorder="1" applyAlignment="1" applyProtection="1">
      <alignment horizontal="center" vertical="center"/>
    </xf>
    <xf numFmtId="0" fontId="4" fillId="18" borderId="0" xfId="0" applyFont="1" applyFill="1" applyAlignment="1">
      <alignment vertical="center" wrapText="1"/>
    </xf>
    <xf numFmtId="0" fontId="36" fillId="7" borderId="0" xfId="94" applyFont="1" applyFill="1" applyAlignment="1">
      <alignment horizontal="left" vertical="top"/>
    </xf>
    <xf numFmtId="171" fontId="3" fillId="15" borderId="3" xfId="94" applyNumberFormat="1" applyFill="1" applyBorder="1" applyAlignment="1">
      <alignment horizontal="center" vertical="center" wrapText="1"/>
    </xf>
    <xf numFmtId="0" fontId="3" fillId="15" borderId="3" xfId="0" applyFont="1" applyFill="1" applyBorder="1" applyAlignment="1">
      <alignment vertical="center" wrapText="1"/>
    </xf>
    <xf numFmtId="0" fontId="3" fillId="20" borderId="3" xfId="0" applyFont="1" applyFill="1" applyBorder="1" applyAlignment="1">
      <alignment vertical="center" wrapText="1"/>
    </xf>
    <xf numFmtId="0" fontId="40" fillId="20" borderId="3" xfId="29" applyFont="1" applyFill="1" applyBorder="1" applyAlignment="1" applyProtection="1">
      <alignment horizontal="left" wrapText="1"/>
      <protection hidden="1"/>
    </xf>
    <xf numFmtId="0" fontId="40" fillId="20" borderId="3" xfId="29" applyFont="1" applyFill="1" applyBorder="1" applyAlignment="1" applyProtection="1">
      <alignment horizontal="center" wrapText="1"/>
      <protection hidden="1"/>
    </xf>
    <xf numFmtId="44" fontId="40" fillId="20" borderId="3" xfId="12" applyFont="1" applyFill="1" applyBorder="1" applyAlignment="1" applyProtection="1">
      <alignment horizontal="center" vertical="center" wrapText="1"/>
      <protection hidden="1"/>
    </xf>
    <xf numFmtId="3" fontId="3" fillId="19" borderId="3" xfId="29" applyNumberFormat="1" applyFont="1" applyFill="1" applyBorder="1" applyAlignment="1" applyProtection="1">
      <alignment horizontal="center" vertical="center" wrapText="1"/>
      <protection locked="0" hidden="1"/>
    </xf>
    <xf numFmtId="0" fontId="3" fillId="0" borderId="0" xfId="0" applyFont="1" applyAlignment="1">
      <alignment vertical="center"/>
    </xf>
    <xf numFmtId="3" fontId="3" fillId="0" borderId="0" xfId="0" applyNumberFormat="1" applyFont="1" applyAlignment="1">
      <alignment vertical="center"/>
    </xf>
    <xf numFmtId="0" fontId="3" fillId="0" borderId="0" xfId="0" applyFont="1" applyAlignment="1">
      <alignment horizontal="left"/>
    </xf>
    <xf numFmtId="171" fontId="41" fillId="20" borderId="3" xfId="29" applyNumberFormat="1" applyFont="1" applyFill="1" applyBorder="1" applyAlignment="1" applyProtection="1">
      <alignment horizontal="center" vertical="center" wrapText="1"/>
      <protection hidden="1"/>
    </xf>
    <xf numFmtId="9" fontId="10" fillId="20" borderId="3" xfId="97" applyFont="1" applyFill="1" applyBorder="1" applyAlignment="1" applyProtection="1">
      <alignment horizontal="center" vertical="center" wrapText="1"/>
      <protection hidden="1"/>
    </xf>
    <xf numFmtId="0" fontId="3" fillId="0" borderId="3" xfId="0" applyFont="1" applyBorder="1" applyAlignment="1">
      <alignment horizontal="center" vertical="center" wrapText="1"/>
    </xf>
    <xf numFmtId="44" fontId="0" fillId="17" borderId="3" xfId="0" applyNumberFormat="1" applyFill="1" applyBorder="1" applyAlignment="1">
      <alignment horizontal="center" vertical="center"/>
    </xf>
    <xf numFmtId="44" fontId="0" fillId="17" borderId="3" xfId="12" applyFont="1" applyFill="1" applyBorder="1" applyAlignment="1" applyProtection="1">
      <alignment horizontal="center" vertical="center"/>
    </xf>
    <xf numFmtId="0" fontId="3" fillId="0" borderId="12" xfId="0" applyFont="1" applyBorder="1" applyAlignment="1">
      <alignment horizontal="center" vertical="center"/>
    </xf>
    <xf numFmtId="0" fontId="4" fillId="16" borderId="9" xfId="0" applyFont="1" applyFill="1" applyBorder="1" applyAlignment="1">
      <alignment horizontal="center" vertical="center"/>
    </xf>
    <xf numFmtId="44" fontId="4" fillId="16" borderId="9" xfId="12" applyFont="1" applyFill="1" applyBorder="1" applyAlignment="1" applyProtection="1">
      <alignment horizontal="center" vertical="center"/>
    </xf>
    <xf numFmtId="0" fontId="10" fillId="20" borderId="11" xfId="0" applyFont="1" applyFill="1" applyBorder="1"/>
    <xf numFmtId="9" fontId="10" fillId="21" borderId="3" xfId="97" applyFont="1" applyFill="1" applyBorder="1" applyAlignment="1" applyProtection="1">
      <alignment horizontal="center" vertical="center" wrapText="1"/>
      <protection hidden="1"/>
    </xf>
    <xf numFmtId="44" fontId="0" fillId="21" borderId="3" xfId="12" applyFont="1" applyFill="1" applyBorder="1" applyAlignment="1" applyProtection="1">
      <alignment horizontal="center" vertical="center"/>
    </xf>
    <xf numFmtId="44" fontId="0" fillId="21" borderId="3" xfId="0" applyNumberFormat="1" applyFill="1" applyBorder="1" applyAlignment="1">
      <alignment horizontal="center" vertical="center"/>
    </xf>
    <xf numFmtId="44" fontId="0" fillId="21" borderId="3" xfId="12" applyFont="1" applyFill="1" applyBorder="1" applyProtection="1"/>
    <xf numFmtId="0" fontId="3" fillId="21" borderId="3" xfId="29" applyFont="1" applyFill="1" applyBorder="1" applyAlignment="1">
      <alignment wrapText="1"/>
    </xf>
    <xf numFmtId="0" fontId="3" fillId="21" borderId="3" xfId="29" applyFont="1" applyFill="1" applyBorder="1" applyAlignment="1" applyProtection="1">
      <alignment wrapText="1"/>
      <protection hidden="1"/>
    </xf>
    <xf numFmtId="44" fontId="3" fillId="21" borderId="3" xfId="12" applyFont="1" applyFill="1" applyBorder="1" applyAlignment="1" applyProtection="1">
      <alignment horizontal="center" vertical="center" wrapText="1"/>
    </xf>
    <xf numFmtId="3" fontId="3" fillId="21" borderId="11" xfId="29" applyNumberFormat="1" applyFont="1" applyFill="1" applyBorder="1" applyAlignment="1">
      <alignment horizontal="center" vertical="center" wrapText="1"/>
    </xf>
    <xf numFmtId="44" fontId="3" fillId="21" borderId="3" xfId="12" applyFont="1" applyFill="1" applyBorder="1" applyProtection="1"/>
    <xf numFmtId="0" fontId="3" fillId="21" borderId="3" xfId="0" applyFont="1" applyFill="1" applyBorder="1" applyAlignment="1">
      <alignment vertical="center" wrapText="1"/>
    </xf>
    <xf numFmtId="44" fontId="3" fillId="21" borderId="3" xfId="12" applyFont="1" applyFill="1" applyBorder="1" applyAlignment="1" applyProtection="1">
      <alignment vertical="center"/>
    </xf>
    <xf numFmtId="9" fontId="3" fillId="21" borderId="3" xfId="94" applyNumberFormat="1" applyFill="1" applyBorder="1" applyAlignment="1">
      <alignment horizontal="center" vertical="top" wrapText="1"/>
    </xf>
    <xf numFmtId="0" fontId="42" fillId="18" borderId="0" xfId="0" applyFont="1" applyFill="1" applyAlignment="1">
      <alignment vertical="center" wrapText="1"/>
    </xf>
    <xf numFmtId="0" fontId="9" fillId="7" borderId="2" xfId="0" applyFont="1" applyFill="1" applyBorder="1" applyAlignment="1">
      <alignment horizontal="left" vertical="top"/>
    </xf>
    <xf numFmtId="0" fontId="3" fillId="7" borderId="0" xfId="0" applyFont="1" applyFill="1" applyAlignment="1">
      <alignment wrapText="1"/>
    </xf>
    <xf numFmtId="2" fontId="3" fillId="15" borderId="3" xfId="12" applyNumberFormat="1" applyFont="1" applyFill="1" applyBorder="1" applyAlignment="1" applyProtection="1">
      <alignment horizontal="center" vertical="center"/>
    </xf>
    <xf numFmtId="0" fontId="4" fillId="0" borderId="0" xfId="94" applyFont="1"/>
    <xf numFmtId="44" fontId="3" fillId="7" borderId="0" xfId="0" applyNumberFormat="1" applyFont="1" applyFill="1"/>
    <xf numFmtId="9" fontId="44" fillId="0" borderId="3" xfId="97"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43" fillId="0" borderId="0" xfId="0" applyFont="1" applyAlignment="1">
      <alignment horizontal="right" vertical="center"/>
    </xf>
    <xf numFmtId="9" fontId="0" fillId="0" borderId="3" xfId="97" applyFont="1" applyFill="1" applyBorder="1" applyAlignment="1">
      <alignment horizontal="center" vertical="center" wrapText="1"/>
    </xf>
    <xf numFmtId="7" fontId="0" fillId="21" borderId="3" xfId="0" applyNumberFormat="1" applyFill="1" applyBorder="1" applyAlignment="1">
      <alignment horizontal="center" vertical="center" wrapText="1"/>
    </xf>
    <xf numFmtId="9" fontId="0" fillId="0" borderId="0" xfId="97" applyFont="1" applyFill="1" applyBorder="1" applyAlignment="1">
      <alignment horizontal="center" vertical="center" wrapText="1"/>
    </xf>
    <xf numFmtId="0" fontId="40" fillId="7" borderId="0" xfId="0" applyFont="1" applyFill="1" applyAlignment="1">
      <alignment horizontal="left" vertical="top" wrapText="1"/>
    </xf>
    <xf numFmtId="0" fontId="3" fillId="0" borderId="3" xfId="0" applyFont="1" applyBorder="1" applyAlignment="1">
      <alignment horizontal="center"/>
    </xf>
    <xf numFmtId="0" fontId="3" fillId="18" borderId="3" xfId="0" applyFont="1" applyFill="1" applyBorder="1" applyAlignment="1">
      <alignment horizontal="center"/>
    </xf>
    <xf numFmtId="0" fontId="3" fillId="18" borderId="3" xfId="0" applyFont="1" applyFill="1" applyBorder="1" applyAlignment="1">
      <alignment horizontal="center" wrapText="1"/>
    </xf>
    <xf numFmtId="0" fontId="39" fillId="22" borderId="0" xfId="98" applyFont="1" applyFill="1" applyAlignment="1">
      <alignment horizontal="left" vertical="top"/>
    </xf>
    <xf numFmtId="0" fontId="9" fillId="22" borderId="0" xfId="28" applyFont="1" applyFill="1" applyAlignment="1">
      <alignment horizontal="left" vertical="top" wrapText="1"/>
    </xf>
    <xf numFmtId="0" fontId="4" fillId="22" borderId="0" xfId="28" applyFont="1" applyFill="1" applyAlignment="1">
      <alignment horizontal="left" vertical="top" wrapText="1"/>
    </xf>
    <xf numFmtId="0" fontId="3" fillId="22" borderId="0" xfId="0" applyFont="1" applyFill="1"/>
    <xf numFmtId="0" fontId="4" fillId="16" borderId="3" xfId="29" applyFont="1" applyFill="1" applyBorder="1" applyAlignment="1" applyProtection="1">
      <alignment horizontal="center" vertical="center" wrapText="1"/>
      <protection hidden="1"/>
    </xf>
    <xf numFmtId="0" fontId="38" fillId="16" borderId="12" xfId="29" applyFont="1" applyFill="1" applyBorder="1" applyAlignment="1" applyProtection="1">
      <alignment horizontal="center" vertical="center" wrapText="1"/>
      <protection hidden="1"/>
    </xf>
    <xf numFmtId="0" fontId="4" fillId="16" borderId="3" xfId="94" applyFont="1" applyFill="1" applyBorder="1" applyAlignment="1">
      <alignment horizontal="center" vertical="center"/>
    </xf>
    <xf numFmtId="0" fontId="38" fillId="16" borderId="10" xfId="0" applyFont="1" applyFill="1" applyBorder="1" applyAlignment="1">
      <alignment horizontal="center" vertical="center"/>
    </xf>
    <xf numFmtId="0" fontId="38" fillId="16" borderId="3" xfId="0" applyFont="1" applyFill="1" applyBorder="1" applyAlignment="1">
      <alignment horizontal="center" vertical="center" wrapText="1"/>
    </xf>
    <xf numFmtId="0" fontId="38" fillId="16" borderId="11" xfId="0" applyFont="1" applyFill="1" applyBorder="1" applyAlignment="1">
      <alignment horizontal="center" vertical="center"/>
    </xf>
    <xf numFmtId="0" fontId="10" fillId="16" borderId="3" xfId="29" applyFont="1" applyFill="1" applyBorder="1" applyAlignment="1" applyProtection="1">
      <alignment horizontal="center" vertical="center" wrapText="1"/>
      <protection hidden="1"/>
    </xf>
    <xf numFmtId="0" fontId="42" fillId="0" borderId="0" xfId="94" applyFont="1" applyAlignment="1">
      <alignment vertical="top" wrapText="1"/>
    </xf>
    <xf numFmtId="0" fontId="4" fillId="0" borderId="0" xfId="28" applyFont="1" applyAlignment="1">
      <alignment horizontal="left" vertical="top" wrapText="1"/>
    </xf>
    <xf numFmtId="0" fontId="4" fillId="16" borderId="3" xfId="0" applyFont="1" applyFill="1" applyBorder="1" applyAlignment="1">
      <alignment horizontal="center"/>
    </xf>
    <xf numFmtId="2" fontId="4" fillId="16" borderId="3" xfId="0" applyNumberFormat="1" applyFont="1" applyFill="1" applyBorder="1" applyAlignment="1">
      <alignment horizontal="center"/>
    </xf>
    <xf numFmtId="44" fontId="4" fillId="16" borderId="3" xfId="12" applyFont="1" applyFill="1" applyBorder="1" applyProtection="1"/>
    <xf numFmtId="44" fontId="3" fillId="21" borderId="3" xfId="12" applyFont="1" applyFill="1" applyBorder="1" applyAlignment="1" applyProtection="1">
      <alignment horizontal="left" vertical="top" wrapText="1"/>
    </xf>
    <xf numFmtId="44" fontId="3" fillId="21" borderId="3" xfId="12" applyFont="1" applyFill="1" applyBorder="1" applyAlignment="1" applyProtection="1">
      <alignment horizontal="center" vertical="center"/>
    </xf>
    <xf numFmtId="0" fontId="45" fillId="0" borderId="0" xfId="0" applyFont="1" applyAlignment="1">
      <alignment vertical="center" wrapText="1"/>
    </xf>
    <xf numFmtId="0" fontId="4" fillId="7" borderId="0" xfId="28" applyFont="1" applyFill="1" applyAlignment="1">
      <alignment vertical="top" wrapText="1"/>
    </xf>
    <xf numFmtId="0" fontId="3" fillId="7" borderId="0" xfId="94" applyFill="1" applyAlignment="1">
      <alignment wrapText="1"/>
    </xf>
    <xf numFmtId="0" fontId="4" fillId="16" borderId="12" xfId="0" applyFont="1" applyFill="1" applyBorder="1" applyAlignment="1">
      <alignment horizontal="center" vertical="center" wrapText="1"/>
    </xf>
    <xf numFmtId="0" fontId="3" fillId="15" borderId="13" xfId="94" applyFill="1" applyBorder="1" applyAlignment="1">
      <alignment horizontal="left" vertical="top" wrapText="1"/>
    </xf>
    <xf numFmtId="172" fontId="3" fillId="15" borderId="13" xfId="12" applyNumberFormat="1" applyFont="1" applyFill="1" applyBorder="1" applyAlignment="1" applyProtection="1">
      <alignment horizontal="center" vertical="center"/>
    </xf>
    <xf numFmtId="172" fontId="3" fillId="15" borderId="13" xfId="94" applyNumberFormat="1" applyFill="1" applyBorder="1" applyAlignment="1">
      <alignment horizontal="center" vertical="top" wrapText="1"/>
    </xf>
    <xf numFmtId="172" fontId="4" fillId="15" borderId="13" xfId="94" applyNumberFormat="1" applyFont="1" applyFill="1" applyBorder="1" applyAlignment="1">
      <alignment horizontal="left" vertical="top" wrapText="1"/>
    </xf>
    <xf numFmtId="0" fontId="4" fillId="7" borderId="13" xfId="94" applyFont="1" applyFill="1" applyBorder="1"/>
    <xf numFmtId="0" fontId="3" fillId="15" borderId="12" xfId="0" applyFont="1" applyFill="1" applyBorder="1" applyAlignment="1">
      <alignment vertical="center" wrapText="1"/>
    </xf>
    <xf numFmtId="0" fontId="3" fillId="15" borderId="14" xfId="94" applyFill="1" applyBorder="1" applyAlignment="1">
      <alignment horizontal="left" vertical="top" wrapText="1"/>
    </xf>
    <xf numFmtId="172" fontId="3" fillId="15" borderId="14" xfId="12" applyNumberFormat="1" applyFont="1" applyFill="1" applyBorder="1" applyAlignment="1" applyProtection="1">
      <alignment horizontal="center" vertical="center"/>
    </xf>
    <xf numFmtId="172" fontId="3" fillId="15" borderId="14" xfId="94" applyNumberFormat="1" applyFill="1" applyBorder="1" applyAlignment="1">
      <alignment horizontal="center" vertical="top" wrapText="1"/>
    </xf>
    <xf numFmtId="172" fontId="4" fillId="15" borderId="14" xfId="94" applyNumberFormat="1" applyFont="1" applyFill="1" applyBorder="1" applyAlignment="1">
      <alignment horizontal="left" vertical="top" wrapText="1"/>
    </xf>
    <xf numFmtId="172" fontId="4" fillId="7" borderId="13" xfId="94" applyNumberFormat="1" applyFont="1" applyFill="1" applyBorder="1"/>
    <xf numFmtId="0" fontId="3" fillId="0" borderId="15" xfId="0" applyFont="1" applyBorder="1" applyAlignment="1">
      <alignment horizontal="center" vertical="center" wrapText="1"/>
    </xf>
    <xf numFmtId="44" fontId="0" fillId="21" borderId="15" xfId="12" applyFont="1" applyFill="1" applyBorder="1" applyAlignment="1" applyProtection="1">
      <alignment horizontal="center" vertical="center"/>
    </xf>
    <xf numFmtId="172" fontId="3" fillId="21" borderId="3" xfId="12" applyNumberFormat="1" applyFont="1" applyFill="1" applyBorder="1" applyAlignment="1" applyProtection="1">
      <alignment horizontal="center" vertical="center"/>
    </xf>
    <xf numFmtId="164" fontId="3" fillId="7" borderId="0" xfId="0" applyNumberFormat="1" applyFont="1" applyFill="1" applyProtection="1">
      <protection hidden="1"/>
    </xf>
    <xf numFmtId="164" fontId="4" fillId="7" borderId="0" xfId="0" applyNumberFormat="1" applyFont="1" applyFill="1" applyProtection="1">
      <protection hidden="1"/>
    </xf>
    <xf numFmtId="44" fontId="4" fillId="15" borderId="3" xfId="12" applyFont="1" applyFill="1" applyBorder="1" applyAlignment="1" applyProtection="1">
      <alignment horizontal="left" vertical="center" wrapText="1"/>
    </xf>
    <xf numFmtId="44" fontId="3" fillId="21" borderId="3" xfId="94" applyNumberFormat="1" applyFill="1" applyBorder="1"/>
    <xf numFmtId="44" fontId="4" fillId="21" borderId="3" xfId="94" applyNumberFormat="1" applyFont="1" applyFill="1" applyBorder="1" applyAlignment="1">
      <alignment horizontal="left" vertical="top" wrapText="1"/>
    </xf>
    <xf numFmtId="0" fontId="4" fillId="23" borderId="3" xfId="94" applyFont="1" applyFill="1" applyBorder="1" applyAlignment="1">
      <alignment horizontal="left" vertical="top" wrapText="1"/>
    </xf>
    <xf numFmtId="0" fontId="3" fillId="7" borderId="3" xfId="94" applyFill="1" applyBorder="1" applyAlignment="1">
      <alignment horizontal="left" vertical="top" wrapText="1"/>
    </xf>
    <xf numFmtId="0" fontId="3" fillId="0" borderId="3" xfId="94" applyBorder="1" applyAlignment="1">
      <alignment horizontal="center" vertical="center" wrapText="1"/>
    </xf>
    <xf numFmtId="0" fontId="4" fillId="0" borderId="3" xfId="94" applyFont="1" applyBorder="1" applyAlignment="1">
      <alignment horizontal="left" vertical="top" wrapText="1"/>
    </xf>
    <xf numFmtId="0" fontId="4" fillId="0" borderId="3" xfId="94" applyFont="1" applyBorder="1" applyAlignment="1">
      <alignment horizontal="left" vertical="top"/>
    </xf>
    <xf numFmtId="0" fontId="4" fillId="24" borderId="3" xfId="94" applyFont="1" applyFill="1" applyBorder="1" applyAlignment="1">
      <alignment horizontal="center" wrapText="1"/>
    </xf>
    <xf numFmtId="0" fontId="4" fillId="24" borderId="3" xfId="94" applyFont="1" applyFill="1" applyBorder="1" applyAlignment="1">
      <alignment horizontal="center" vertical="top" wrapText="1"/>
    </xf>
    <xf numFmtId="172" fontId="4" fillId="15" borderId="12" xfId="12" applyNumberFormat="1" applyFont="1" applyFill="1" applyBorder="1" applyAlignment="1" applyProtection="1">
      <alignment horizontal="left" vertical="center" wrapText="1"/>
    </xf>
    <xf numFmtId="0" fontId="3" fillId="15" borderId="13" xfId="94" applyFill="1" applyBorder="1"/>
    <xf numFmtId="0" fontId="4" fillId="25" borderId="13" xfId="94" applyFont="1" applyFill="1" applyBorder="1" applyAlignment="1">
      <alignment vertical="center" wrapText="1"/>
    </xf>
    <xf numFmtId="172" fontId="3" fillId="15" borderId="13" xfId="94" applyNumberFormat="1" applyFill="1" applyBorder="1"/>
    <xf numFmtId="0" fontId="49" fillId="7" borderId="0" xfId="0" applyFont="1" applyFill="1"/>
    <xf numFmtId="0" fontId="49" fillId="0" borderId="0" xfId="0" applyFont="1"/>
    <xf numFmtId="0" fontId="49" fillId="7" borderId="0" xfId="94" applyFont="1" applyFill="1" applyAlignment="1">
      <alignment horizontal="left" vertical="top"/>
    </xf>
    <xf numFmtId="0" fontId="49" fillId="7" borderId="0" xfId="94" applyFont="1" applyFill="1"/>
    <xf numFmtId="0" fontId="45" fillId="0" borderId="0" xfId="0" applyFont="1" applyAlignment="1">
      <alignment horizontal="left" vertical="center" wrapText="1"/>
    </xf>
    <xf numFmtId="0" fontId="4" fillId="7" borderId="0" xfId="28" applyFont="1" applyFill="1" applyAlignment="1">
      <alignment horizontal="left" vertical="top" wrapText="1"/>
    </xf>
    <xf numFmtId="0" fontId="50" fillId="0" borderId="0" xfId="0" applyFont="1"/>
    <xf numFmtId="0" fontId="42" fillId="0" borderId="0" xfId="0" quotePrefix="1" applyFont="1"/>
    <xf numFmtId="0" fontId="42" fillId="7" borderId="0" xfId="0" quotePrefix="1" applyFont="1" applyFill="1"/>
    <xf numFmtId="0" fontId="51" fillId="16" borderId="3" xfId="0" applyFont="1" applyFill="1" applyBorder="1" applyAlignment="1">
      <alignment horizontal="center" vertical="center" wrapText="1"/>
    </xf>
    <xf numFmtId="0" fontId="42" fillId="7" borderId="0" xfId="0" quotePrefix="1" applyFont="1" applyFill="1" applyAlignment="1">
      <alignment horizontal="left" wrapText="1"/>
    </xf>
    <xf numFmtId="0" fontId="42" fillId="7" borderId="0" xfId="94" quotePrefix="1" applyFont="1" applyFill="1"/>
    <xf numFmtId="0" fontId="40" fillId="7" borderId="0" xfId="0" applyFont="1" applyFill="1"/>
    <xf numFmtId="44" fontId="4" fillId="15" borderId="3" xfId="94" applyNumberFormat="1" applyFont="1" applyFill="1" applyBorder="1" applyAlignment="1">
      <alignment horizontal="left" vertical="top" wrapText="1"/>
    </xf>
    <xf numFmtId="44" fontId="4" fillId="0" borderId="0" xfId="12" applyFont="1" applyFill="1" applyBorder="1" applyAlignment="1" applyProtection="1">
      <alignment horizontal="left" vertical="top" wrapText="1"/>
    </xf>
    <xf numFmtId="44" fontId="3" fillId="26" borderId="3" xfId="12" applyFont="1" applyFill="1" applyBorder="1" applyAlignment="1" applyProtection="1">
      <alignment horizontal="left" vertical="top" wrapText="1"/>
    </xf>
    <xf numFmtId="0" fontId="4" fillId="18" borderId="0" xfId="0" applyFont="1" applyFill="1" applyAlignment="1">
      <alignment horizontal="center" wrapText="1"/>
    </xf>
    <xf numFmtId="44" fontId="3" fillId="15" borderId="3" xfId="12" applyFont="1" applyFill="1" applyBorder="1" applyAlignment="1" applyProtection="1">
      <alignment horizontal="left" vertical="center" wrapText="1"/>
    </xf>
    <xf numFmtId="0" fontId="3" fillId="15" borderId="13" xfId="94" applyFill="1" applyBorder="1" applyAlignment="1">
      <alignment wrapText="1"/>
    </xf>
    <xf numFmtId="165" fontId="3" fillId="0" borderId="0" xfId="0" applyNumberFormat="1" applyFont="1" applyAlignment="1" applyProtection="1">
      <alignment horizontal="center"/>
      <protection hidden="1"/>
    </xf>
    <xf numFmtId="164" fontId="31" fillId="7" borderId="0" xfId="0" applyNumberFormat="1" applyFont="1" applyFill="1" applyAlignment="1" applyProtection="1">
      <alignment horizontal="center" wrapText="1"/>
      <protection hidden="1"/>
    </xf>
    <xf numFmtId="164" fontId="31" fillId="7" borderId="0" xfId="0" applyNumberFormat="1" applyFont="1" applyFill="1" applyAlignment="1" applyProtection="1">
      <alignment horizontal="center"/>
      <protection hidden="1"/>
    </xf>
    <xf numFmtId="164" fontId="33" fillId="18" borderId="0" xfId="0" applyNumberFormat="1" applyFont="1" applyFill="1" applyAlignment="1" applyProtection="1">
      <alignment horizontal="center"/>
      <protection hidden="1"/>
    </xf>
    <xf numFmtId="164" fontId="35" fillId="7" borderId="0" xfId="0" applyNumberFormat="1" applyFont="1" applyFill="1" applyAlignment="1" applyProtection="1">
      <alignment horizontal="center"/>
      <protection hidden="1"/>
    </xf>
    <xf numFmtId="164" fontId="34" fillId="7" borderId="0" xfId="0" applyNumberFormat="1" applyFont="1" applyFill="1" applyAlignment="1" applyProtection="1">
      <alignment horizontal="center" vertical="center"/>
      <protection hidden="1"/>
    </xf>
    <xf numFmtId="0" fontId="27" fillId="7" borderId="0" xfId="0" applyFont="1" applyFill="1" applyAlignment="1">
      <alignment horizontal="left" vertical="top" wrapText="1"/>
    </xf>
    <xf numFmtId="0" fontId="4" fillId="21" borderId="11" xfId="0" applyFont="1" applyFill="1" applyBorder="1" applyAlignment="1">
      <alignment horizontal="center" wrapText="1"/>
    </xf>
    <xf numFmtId="0" fontId="4" fillId="21" borderId="10" xfId="0" applyFont="1" applyFill="1" applyBorder="1" applyAlignment="1">
      <alignment horizontal="center" wrapText="1"/>
    </xf>
    <xf numFmtId="0" fontId="4" fillId="0" borderId="0" xfId="0" applyFont="1" applyAlignment="1">
      <alignment horizontal="left" vertical="top" wrapText="1"/>
    </xf>
    <xf numFmtId="0" fontId="45" fillId="0" borderId="0" xfId="0" applyFont="1" applyAlignment="1">
      <alignment horizontal="left" vertical="center" wrapText="1"/>
    </xf>
    <xf numFmtId="0" fontId="3" fillId="0" borderId="11" xfId="0" applyFont="1" applyBorder="1" applyAlignment="1">
      <alignment horizontal="left" vertical="center" wrapText="1"/>
    </xf>
    <xf numFmtId="0" fontId="0" fillId="0" borderId="10" xfId="0" applyBorder="1" applyAlignment="1">
      <alignment horizontal="left" vertical="center" wrapText="1"/>
    </xf>
    <xf numFmtId="0" fontId="3" fillId="0" borderId="11" xfId="0" applyFont="1" applyBorder="1" applyAlignment="1">
      <alignment horizontal="left" vertical="center"/>
    </xf>
    <xf numFmtId="0" fontId="0" fillId="0" borderId="10" xfId="0" applyBorder="1" applyAlignment="1">
      <alignment horizontal="left" vertical="center"/>
    </xf>
    <xf numFmtId="0" fontId="4" fillId="7" borderId="0" xfId="28" applyFont="1" applyFill="1" applyAlignment="1">
      <alignment horizontal="left" vertical="top" wrapText="1"/>
    </xf>
    <xf numFmtId="0" fontId="4" fillId="16" borderId="3" xfId="29" applyFont="1" applyFill="1" applyBorder="1" applyAlignment="1" applyProtection="1">
      <alignment horizontal="center" vertical="center" wrapText="1"/>
      <protection hidden="1"/>
    </xf>
    <xf numFmtId="0" fontId="4" fillId="18" borderId="0" xfId="0" applyFont="1" applyFill="1" applyAlignment="1">
      <alignment horizontal="center" vertical="center" wrapText="1"/>
    </xf>
    <xf numFmtId="0" fontId="4" fillId="0" borderId="0" xfId="95" applyFont="1" applyAlignment="1">
      <alignment horizontal="left" vertical="top" wrapText="1"/>
    </xf>
    <xf numFmtId="0" fontId="4" fillId="16" borderId="11" xfId="0" applyFont="1" applyFill="1" applyBorder="1" applyAlignment="1">
      <alignment horizontal="center" vertical="center" wrapText="1"/>
    </xf>
    <xf numFmtId="0" fontId="4" fillId="16" borderId="10" xfId="0" applyFont="1" applyFill="1" applyBorder="1" applyAlignment="1">
      <alignment horizontal="center" vertical="center" wrapText="1"/>
    </xf>
    <xf numFmtId="0" fontId="4" fillId="16" borderId="12" xfId="29" applyFont="1" applyFill="1" applyBorder="1" applyAlignment="1" applyProtection="1">
      <alignment horizontal="center" vertical="center" wrapText="1"/>
      <protection hidden="1"/>
    </xf>
    <xf numFmtId="0" fontId="4" fillId="16" borderId="9" xfId="29" applyFont="1" applyFill="1" applyBorder="1" applyAlignment="1" applyProtection="1">
      <alignment horizontal="center" vertical="center" wrapText="1"/>
      <protection hidden="1"/>
    </xf>
    <xf numFmtId="0" fontId="4" fillId="16" borderId="12" xfId="0" applyFont="1" applyFill="1" applyBorder="1" applyAlignment="1">
      <alignment horizontal="center" vertical="center" wrapText="1"/>
    </xf>
    <xf numFmtId="0" fontId="4" fillId="16" borderId="9" xfId="0" applyFont="1" applyFill="1" applyBorder="1" applyAlignment="1">
      <alignment horizontal="center" vertical="center" wrapText="1"/>
    </xf>
    <xf numFmtId="0" fontId="4" fillId="7" borderId="0" xfId="95" applyFont="1" applyFill="1" applyAlignment="1">
      <alignment vertical="top" wrapText="1"/>
    </xf>
    <xf numFmtId="0" fontId="42" fillId="0" borderId="0" xfId="94" quotePrefix="1" applyFont="1" applyAlignment="1">
      <alignment horizontal="left" wrapText="1"/>
    </xf>
    <xf numFmtId="0" fontId="46" fillId="7" borderId="0" xfId="95" applyFont="1" applyFill="1" applyAlignment="1">
      <alignment vertical="top" wrapText="1"/>
    </xf>
    <xf numFmtId="0" fontId="3" fillId="7" borderId="0" xfId="94" applyFill="1" applyAlignment="1">
      <alignment horizontal="left" vertical="top" wrapText="1"/>
    </xf>
    <xf numFmtId="0" fontId="3" fillId="15" borderId="13" xfId="94" applyFill="1" applyBorder="1" applyAlignment="1">
      <alignment horizontal="left" wrapText="1"/>
    </xf>
    <xf numFmtId="0" fontId="48" fillId="7" borderId="0" xfId="95" applyFont="1" applyFill="1" applyAlignment="1">
      <alignment vertical="top" wrapText="1"/>
    </xf>
    <xf numFmtId="0" fontId="3" fillId="0" borderId="11" xfId="94" applyBorder="1" applyAlignment="1">
      <alignment horizontal="left" vertical="top" wrapText="1"/>
    </xf>
    <xf numFmtId="0" fontId="3" fillId="0" borderId="16" xfId="94" applyBorder="1" applyAlignment="1">
      <alignment horizontal="left" vertical="top" wrapText="1"/>
    </xf>
    <xf numFmtId="0" fontId="3" fillId="0" borderId="10" xfId="94" applyBorder="1" applyAlignment="1">
      <alignment horizontal="left" vertical="top" wrapText="1"/>
    </xf>
    <xf numFmtId="172" fontId="4" fillId="15" borderId="13" xfId="12" applyNumberFormat="1" applyFont="1" applyFill="1" applyBorder="1" applyAlignment="1" applyProtection="1">
      <alignment horizontal="center" vertical="center" wrapText="1"/>
    </xf>
  </cellXfs>
  <cellStyles count="111">
    <cellStyle name="Bottom bold border" xfId="1" xr:uid="{00000000-0005-0000-0000-000000000000}"/>
    <cellStyle name="Bottom single border" xfId="2" xr:uid="{00000000-0005-0000-0000-000001000000}"/>
    <cellStyle name="Comma  - Style1" xfId="3" xr:uid="{00000000-0005-0000-0000-000002000000}"/>
    <cellStyle name="Comma  - Style2" xfId="4" xr:uid="{00000000-0005-0000-0000-000003000000}"/>
    <cellStyle name="Comma  - Style3" xfId="5" xr:uid="{00000000-0005-0000-0000-000004000000}"/>
    <cellStyle name="Comma  - Style4" xfId="6" xr:uid="{00000000-0005-0000-0000-000005000000}"/>
    <cellStyle name="Comma  - Style5" xfId="7" xr:uid="{00000000-0005-0000-0000-000006000000}"/>
    <cellStyle name="Comma  - Style6" xfId="8" xr:uid="{00000000-0005-0000-0000-000007000000}"/>
    <cellStyle name="Comma  - Style7" xfId="9" xr:uid="{00000000-0005-0000-0000-000008000000}"/>
    <cellStyle name="Comma  - Style8" xfId="10" xr:uid="{00000000-0005-0000-0000-000009000000}"/>
    <cellStyle name="Comma [2]" xfId="11" xr:uid="{00000000-0005-0000-0000-00000A000000}"/>
    <cellStyle name="Comma [2] 2" xfId="104" xr:uid="{00000000-0005-0000-0000-00000A000000}"/>
    <cellStyle name="Currency" xfId="12" builtinId="4"/>
    <cellStyle name="Currency 2" xfId="13" xr:uid="{00000000-0005-0000-0000-00000C000000}"/>
    <cellStyle name="Currency 2 2" xfId="105" xr:uid="{00000000-0005-0000-0000-00000C000000}"/>
    <cellStyle name="Currency 3" xfId="14" xr:uid="{00000000-0005-0000-0000-00000D000000}"/>
    <cellStyle name="Currency 3 2" xfId="96" xr:uid="{E8837123-6227-44B5-A6FD-92F738F1DCD8}"/>
    <cellStyle name="Currency 4" xfId="99" xr:uid="{00000000-0005-0000-0000-00008E000000}"/>
    <cellStyle name="Date" xfId="15" xr:uid="{00000000-0005-0000-0000-00000E000000}"/>
    <cellStyle name="DecimalsFour" xfId="16" xr:uid="{00000000-0005-0000-0000-00000F000000}"/>
    <cellStyle name="DecimalsNone" xfId="17" xr:uid="{00000000-0005-0000-0000-000010000000}"/>
    <cellStyle name="DecimalsTwo" xfId="18" xr:uid="{00000000-0005-0000-0000-000011000000}"/>
    <cellStyle name="Followed Hyperlink" xfId="91" builtinId="9" hidden="1"/>
    <cellStyle name="Followed Hyperlink" xfId="93"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63" builtinId="9" hidden="1"/>
    <cellStyle name="Followed Hyperlink" xfId="65" builtinId="9" hidden="1"/>
    <cellStyle name="Followed Hyperlink" xfId="61" builtinId="9" hidden="1"/>
    <cellStyle name="Followed Hyperlink" xfId="79"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77" builtinId="9" hidden="1"/>
    <cellStyle name="Followed Hyperlink" xfId="81" builtinId="9" hidden="1"/>
    <cellStyle name="Followed Hyperlink" xfId="75" builtinId="9" hidden="1"/>
    <cellStyle name="Grey" xfId="19" xr:uid="{00000000-0005-0000-0000-000023000000}"/>
    <cellStyle name="Hyperlink" xfId="60" builtinId="8" hidden="1"/>
    <cellStyle name="Hyperlink" xfId="64" builtinId="8" hidden="1"/>
    <cellStyle name="Hyperlink" xfId="66" builtinId="8" hidden="1"/>
    <cellStyle name="Hyperlink" xfId="68" builtinId="8" hidden="1"/>
    <cellStyle name="Hyperlink" xfId="62"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6" builtinId="8" hidden="1"/>
    <cellStyle name="Hyperlink" xfId="88" builtinId="8" hidden="1"/>
    <cellStyle name="Hyperlink" xfId="90" builtinId="8" hidden="1"/>
    <cellStyle name="Hyperlink" xfId="84" builtinId="8" hidden="1"/>
    <cellStyle name="Hyperlink" xfId="92" builtinId="8" hidden="1"/>
    <cellStyle name="Hyperlink 2" xfId="20" xr:uid="{00000000-0005-0000-0000-000035000000}"/>
    <cellStyle name="Input [yellow]" xfId="21" xr:uid="{00000000-0005-0000-0000-000036000000}"/>
    <cellStyle name="No Border" xfId="22" xr:uid="{00000000-0005-0000-0000-000037000000}"/>
    <cellStyle name="Normal" xfId="0" builtinId="0"/>
    <cellStyle name="Normal - Style1" xfId="23" xr:uid="{00000000-0005-0000-0000-000039000000}"/>
    <cellStyle name="Normal - Style2" xfId="24" xr:uid="{00000000-0005-0000-0000-00003A000000}"/>
    <cellStyle name="Normal - Style3" xfId="25" xr:uid="{00000000-0005-0000-0000-00003B000000}"/>
    <cellStyle name="Normal - Style4" xfId="26" xr:uid="{00000000-0005-0000-0000-00003C000000}"/>
    <cellStyle name="Normal - Style5" xfId="27" xr:uid="{00000000-0005-0000-0000-00003D000000}"/>
    <cellStyle name="Normal 2" xfId="28" xr:uid="{00000000-0005-0000-0000-00003E000000}"/>
    <cellStyle name="Normal 2 2" xfId="95" xr:uid="{C38A6B95-1179-4A25-BFBF-39C316045D4C}"/>
    <cellStyle name="Normal 3" xfId="94" xr:uid="{6E9FF036-42F2-4467-BF34-7A4E59A0FCA8}"/>
    <cellStyle name="Normal 4" xfId="98" xr:uid="{00000000-0005-0000-0000-00008F000000}"/>
    <cellStyle name="Normal 4 2" xfId="110" xr:uid="{00000000-0005-0000-0000-000042000000}"/>
    <cellStyle name="Normal 5" xfId="101" xr:uid="{00000000-0005-0000-0000-000091000000}"/>
    <cellStyle name="Normal 6" xfId="103" xr:uid="{00000000-0005-0000-0000-000095000000}"/>
    <cellStyle name="Normal 7" xfId="109" xr:uid="{00000000-0005-0000-0000-00009A000000}"/>
    <cellStyle name="Normal_Appendix A--Temps RFP Appendix" xfId="29" xr:uid="{00000000-0005-0000-0000-00003F000000}"/>
    <cellStyle name="Number" xfId="30" xr:uid="{00000000-0005-0000-0000-000040000000}"/>
    <cellStyle name="PB Table Heading" xfId="31" xr:uid="{00000000-0005-0000-0000-000041000000}"/>
    <cellStyle name="PB Table Highlight1" xfId="32" xr:uid="{00000000-0005-0000-0000-000042000000}"/>
    <cellStyle name="PB Table Highlight2" xfId="33" xr:uid="{00000000-0005-0000-0000-000043000000}"/>
    <cellStyle name="PB Table Highlight3" xfId="34" xr:uid="{00000000-0005-0000-0000-000044000000}"/>
    <cellStyle name="PB Table Standard Row" xfId="35" xr:uid="{00000000-0005-0000-0000-000045000000}"/>
    <cellStyle name="PB Table Subtotal Row" xfId="36" xr:uid="{00000000-0005-0000-0000-000046000000}"/>
    <cellStyle name="PB Table Total Row" xfId="37" xr:uid="{00000000-0005-0000-0000-000047000000}"/>
    <cellStyle name="Percent" xfId="97" builtinId="5"/>
    <cellStyle name="Percent [2]" xfId="38" xr:uid="{00000000-0005-0000-0000-000048000000}"/>
    <cellStyle name="Percent [2] 2" xfId="106" xr:uid="{00000000-0005-0000-0000-00004C000000}"/>
    <cellStyle name="Percent 2" xfId="39" xr:uid="{00000000-0005-0000-0000-000049000000}"/>
    <cellStyle name="Percent 2 2" xfId="107" xr:uid="{00000000-0005-0000-0000-00004D000000}"/>
    <cellStyle name="Percent 3" xfId="40" xr:uid="{00000000-0005-0000-0000-00004A000000}"/>
    <cellStyle name="Percent 3 2" xfId="108" xr:uid="{00000000-0005-0000-0000-00004E000000}"/>
    <cellStyle name="Percent 4" xfId="100" xr:uid="{00000000-0005-0000-0000-000090000000}"/>
    <cellStyle name="Percent 5" xfId="102" xr:uid="{00000000-0005-0000-0000-000092000000}"/>
    <cellStyle name="PSChar" xfId="41" xr:uid="{00000000-0005-0000-0000-00004B000000}"/>
    <cellStyle name="PSDate" xfId="42" xr:uid="{00000000-0005-0000-0000-00004C000000}"/>
    <cellStyle name="PSDec" xfId="43" xr:uid="{00000000-0005-0000-0000-00004D000000}"/>
    <cellStyle name="PSHeading" xfId="44" xr:uid="{00000000-0005-0000-0000-00004E000000}"/>
    <cellStyle name="PSInt" xfId="45" xr:uid="{00000000-0005-0000-0000-00004F000000}"/>
    <cellStyle name="PSSpacer" xfId="46" xr:uid="{00000000-0005-0000-0000-000050000000}"/>
    <cellStyle name="Single Border" xfId="47" xr:uid="{00000000-0005-0000-0000-000051000000}"/>
    <cellStyle name="STYLE1" xfId="48" xr:uid="{00000000-0005-0000-0000-000052000000}"/>
    <cellStyle name="STYLE10" xfId="49" xr:uid="{00000000-0005-0000-0000-000053000000}"/>
    <cellStyle name="STYLE11" xfId="50" xr:uid="{00000000-0005-0000-0000-000054000000}"/>
    <cellStyle name="STYLE12" xfId="51" xr:uid="{00000000-0005-0000-0000-000055000000}"/>
    <cellStyle name="STYLE2" xfId="52" xr:uid="{00000000-0005-0000-0000-000056000000}"/>
    <cellStyle name="STYLE3" xfId="53" xr:uid="{00000000-0005-0000-0000-000057000000}"/>
    <cellStyle name="STYLE4" xfId="54" xr:uid="{00000000-0005-0000-0000-000058000000}"/>
    <cellStyle name="STYLE5" xfId="55" xr:uid="{00000000-0005-0000-0000-000059000000}"/>
    <cellStyle name="STYLE6" xfId="56" xr:uid="{00000000-0005-0000-0000-00005A000000}"/>
    <cellStyle name="STYLE7" xfId="57" xr:uid="{00000000-0005-0000-0000-00005B000000}"/>
    <cellStyle name="STYLE8" xfId="58" xr:uid="{00000000-0005-0000-0000-00005C000000}"/>
    <cellStyle name="STYLE9" xfId="59" xr:uid="{00000000-0005-0000-0000-00005D000000}"/>
  </cellStyles>
  <dxfs count="0"/>
  <tableStyles count="0" defaultTableStyle="TableStyleMedium2" defaultPivotStyle="PivotStyleLight16"/>
  <colors>
    <mruColors>
      <color rgb="FFFFFF99"/>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microsoft.com/office/2017/10/relationships/person" Target="persons/person0.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6"/>
  <sheetViews>
    <sheetView topLeftCell="A2" zoomScaleNormal="100" zoomScalePageLayoutView="85" workbookViewId="0">
      <selection activeCell="B11" sqref="B11"/>
    </sheetView>
  </sheetViews>
  <sheetFormatPr defaultColWidth="8.85546875" defaultRowHeight="12.75" x14ac:dyDescent="0.2"/>
  <cols>
    <col min="1" max="1" width="4.85546875" style="19" customWidth="1"/>
    <col min="2" max="3" width="8.85546875" style="19"/>
    <col min="4" max="4" width="27.42578125" style="19" customWidth="1"/>
    <col min="5" max="5" width="8.85546875" style="19"/>
    <col min="6" max="6" width="42.85546875" style="19" customWidth="1"/>
    <col min="7" max="16384" width="8.85546875" style="19"/>
  </cols>
  <sheetData>
    <row r="1" spans="1:6" x14ac:dyDescent="0.2">
      <c r="A1" s="115"/>
      <c r="B1" s="115"/>
      <c r="C1" s="115"/>
      <c r="D1" s="115"/>
      <c r="E1" s="115"/>
      <c r="F1" s="115"/>
    </row>
    <row r="2" spans="1:6" x14ac:dyDescent="0.2">
      <c r="A2" s="115"/>
      <c r="B2" s="115"/>
      <c r="C2" s="115"/>
      <c r="D2" s="115"/>
      <c r="E2" s="115"/>
      <c r="F2" s="115"/>
    </row>
    <row r="3" spans="1:6" x14ac:dyDescent="0.2">
      <c r="A3" s="115"/>
      <c r="B3" s="115"/>
      <c r="C3" s="115"/>
      <c r="D3" s="115"/>
      <c r="E3" s="115"/>
      <c r="F3" s="115"/>
    </row>
    <row r="4" spans="1:6" x14ac:dyDescent="0.2">
      <c r="A4" s="115"/>
      <c r="B4" s="115"/>
      <c r="C4" s="115"/>
      <c r="D4" s="115"/>
      <c r="E4" s="115"/>
      <c r="F4" s="115"/>
    </row>
    <row r="5" spans="1:6" ht="112.5" customHeight="1" x14ac:dyDescent="0.3">
      <c r="A5" s="115"/>
      <c r="B5" s="151" t="s">
        <v>0</v>
      </c>
      <c r="C5" s="152"/>
      <c r="D5" s="152"/>
      <c r="E5" s="152"/>
      <c r="F5" s="152"/>
    </row>
    <row r="6" spans="1:6" ht="26.25" customHeight="1" x14ac:dyDescent="0.3">
      <c r="A6" s="115"/>
      <c r="B6" s="152" t="s">
        <v>1</v>
      </c>
      <c r="C6" s="152"/>
      <c r="D6" s="152"/>
      <c r="E6" s="152"/>
      <c r="F6" s="152"/>
    </row>
    <row r="7" spans="1:6" ht="26.25" x14ac:dyDescent="0.4">
      <c r="A7" s="115"/>
      <c r="B7" s="115"/>
      <c r="C7" s="20"/>
      <c r="D7" s="115"/>
      <c r="E7" s="115"/>
      <c r="F7" s="115"/>
    </row>
    <row r="8" spans="1:6" ht="19.5" x14ac:dyDescent="0.3">
      <c r="A8" s="115"/>
      <c r="B8" s="153" t="s">
        <v>102</v>
      </c>
      <c r="C8" s="153"/>
      <c r="D8" s="153"/>
      <c r="E8" s="153"/>
      <c r="F8" s="153"/>
    </row>
    <row r="9" spans="1:6" x14ac:dyDescent="0.2">
      <c r="A9" s="115"/>
      <c r="B9" s="115"/>
      <c r="C9" s="116"/>
      <c r="D9" s="115"/>
      <c r="E9" s="115"/>
      <c r="F9" s="115"/>
    </row>
    <row r="10" spans="1:6" ht="18" x14ac:dyDescent="0.2">
      <c r="A10" s="115"/>
      <c r="B10" s="155" t="s">
        <v>124</v>
      </c>
      <c r="C10" s="155"/>
      <c r="D10" s="155"/>
      <c r="E10" s="155"/>
      <c r="F10" s="155"/>
    </row>
    <row r="11" spans="1:6" x14ac:dyDescent="0.2">
      <c r="A11" s="115"/>
      <c r="B11" s="115"/>
      <c r="C11" s="116"/>
      <c r="D11" s="115"/>
      <c r="E11" s="115"/>
      <c r="F11" s="115"/>
    </row>
    <row r="12" spans="1:6" x14ac:dyDescent="0.2">
      <c r="A12" s="115"/>
      <c r="B12" s="115"/>
      <c r="C12" s="116"/>
      <c r="D12" s="115"/>
      <c r="E12" s="115"/>
      <c r="F12" s="115"/>
    </row>
    <row r="13" spans="1:6" x14ac:dyDescent="0.2">
      <c r="A13" s="115"/>
      <c r="B13" s="115"/>
      <c r="C13" s="116"/>
      <c r="D13" s="115"/>
      <c r="E13" s="115"/>
      <c r="F13" s="115"/>
    </row>
    <row r="14" spans="1:6" ht="20.25" x14ac:dyDescent="0.3">
      <c r="A14" s="115"/>
      <c r="B14" s="154" t="s">
        <v>2</v>
      </c>
      <c r="C14" s="154"/>
      <c r="D14" s="154"/>
      <c r="E14" s="154"/>
      <c r="F14" s="154"/>
    </row>
    <row r="15" spans="1:6" x14ac:dyDescent="0.2">
      <c r="A15" s="115"/>
      <c r="B15" s="150"/>
      <c r="C15" s="150"/>
      <c r="D15" s="150"/>
      <c r="E15" s="150"/>
      <c r="F15" s="150"/>
    </row>
    <row r="16" spans="1:6" x14ac:dyDescent="0.2">
      <c r="A16" s="115"/>
      <c r="B16" s="115"/>
      <c r="C16" s="115"/>
      <c r="D16" s="115"/>
      <c r="E16" s="115"/>
      <c r="F16" s="115"/>
    </row>
  </sheetData>
  <mergeCells count="6">
    <mergeCell ref="B15:F15"/>
    <mergeCell ref="B5:F5"/>
    <mergeCell ref="B6:F6"/>
    <mergeCell ref="B8:F8"/>
    <mergeCell ref="B14:F14"/>
    <mergeCell ref="B10:F10"/>
  </mergeCells>
  <printOptions horizontalCentered="1"/>
  <pageMargins left="0" right="0" top="0.74" bottom="0.5" header="0" footer="0"/>
  <pageSetup orientation="portrait" r:id="rId1"/>
  <headerFooter alignWithMargins="0"/>
  <rowBreaks count="1" manualBreakCount="1">
    <brk id="1" max="16383" man="1"/>
  </rowBreaks>
  <colBreaks count="1" manualBreakCount="1">
    <brk id="3" max="1048575" man="1"/>
  </col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5"/>
  <sheetViews>
    <sheetView tabSelected="1" zoomScaleNormal="100" zoomScalePageLayoutView="85" workbookViewId="0">
      <selection activeCell="C18" sqref="C18"/>
    </sheetView>
  </sheetViews>
  <sheetFormatPr defaultColWidth="8.85546875" defaultRowHeight="12.75" x14ac:dyDescent="0.2"/>
  <cols>
    <col min="1" max="1" width="3.140625" style="3" customWidth="1"/>
    <col min="2" max="2" width="18" style="3" customWidth="1"/>
    <col min="3" max="8" width="24.42578125" style="3" customWidth="1"/>
    <col min="9" max="9" width="14.85546875" style="3" bestFit="1" customWidth="1"/>
    <col min="10" max="10" width="12.5703125" style="3" bestFit="1" customWidth="1"/>
    <col min="11" max="16384" width="8.85546875" style="3"/>
  </cols>
  <sheetData>
    <row r="1" spans="1:12" ht="15.75" x14ac:dyDescent="0.25">
      <c r="A1" s="2" t="s">
        <v>103</v>
      </c>
    </row>
    <row r="2" spans="1:12" ht="15.75" x14ac:dyDescent="0.25">
      <c r="A2" s="2" t="s">
        <v>1</v>
      </c>
      <c r="H2" s="4" t="s">
        <v>3</v>
      </c>
      <c r="I2" s="16"/>
    </row>
    <row r="3" spans="1:12" ht="15" x14ac:dyDescent="0.25">
      <c r="A3" s="5" t="s">
        <v>4</v>
      </c>
    </row>
    <row r="4" spans="1:12" s="1" customFormat="1" ht="18" x14ac:dyDescent="0.25">
      <c r="A4" s="6"/>
      <c r="B4" s="6"/>
      <c r="C4" s="7"/>
      <c r="D4" s="8"/>
      <c r="E4" s="9"/>
    </row>
    <row r="5" spans="1:12" ht="17.25" customHeight="1" x14ac:dyDescent="0.2">
      <c r="B5" s="156" t="s">
        <v>5</v>
      </c>
      <c r="C5" s="156"/>
      <c r="D5" s="156"/>
      <c r="E5" s="156"/>
      <c r="F5" s="156"/>
      <c r="G5" s="156"/>
      <c r="H5" s="156"/>
      <c r="I5" s="1"/>
      <c r="J5" s="1"/>
      <c r="K5" s="1"/>
      <c r="L5" s="1"/>
    </row>
    <row r="6" spans="1:12" x14ac:dyDescent="0.2">
      <c r="I6" s="1"/>
      <c r="J6" s="1"/>
      <c r="K6" s="1"/>
      <c r="L6" s="1"/>
    </row>
    <row r="7" spans="1:12" x14ac:dyDescent="0.2">
      <c r="I7" s="1"/>
      <c r="J7" s="1"/>
      <c r="K7" s="1"/>
      <c r="L7" s="1"/>
    </row>
    <row r="8" spans="1:12" ht="15.75" x14ac:dyDescent="0.25">
      <c r="B8" s="18" t="s">
        <v>4</v>
      </c>
      <c r="I8" s="1"/>
      <c r="J8" s="1"/>
      <c r="K8" s="1"/>
      <c r="L8" s="1"/>
    </row>
    <row r="9" spans="1:12" ht="34.5" customHeight="1" x14ac:dyDescent="0.2">
      <c r="B9" s="15" t="s">
        <v>6</v>
      </c>
      <c r="C9" s="17" t="s">
        <v>104</v>
      </c>
      <c r="D9" s="17" t="s">
        <v>105</v>
      </c>
      <c r="E9" s="17" t="s">
        <v>106</v>
      </c>
      <c r="F9" s="17" t="s">
        <v>107</v>
      </c>
      <c r="G9" s="17" t="s">
        <v>108</v>
      </c>
      <c r="H9" s="17" t="s">
        <v>109</v>
      </c>
      <c r="I9" s="17" t="s">
        <v>7</v>
      </c>
    </row>
    <row r="10" spans="1:12" ht="18.75" customHeight="1" x14ac:dyDescent="0.2">
      <c r="B10" s="43" t="s">
        <v>8</v>
      </c>
      <c r="C10" s="51">
        <f>'4. DDI Fees'!D86</f>
        <v>1832020.38</v>
      </c>
      <c r="D10" s="44"/>
      <c r="E10" s="44"/>
      <c r="F10" s="44"/>
      <c r="G10" s="44"/>
      <c r="H10" s="45"/>
      <c r="I10" s="51">
        <f>SUM(C10:H10)</f>
        <v>1832020.38</v>
      </c>
    </row>
    <row r="11" spans="1:12" ht="18.75" customHeight="1" x14ac:dyDescent="0.2">
      <c r="B11" s="46" t="s">
        <v>9</v>
      </c>
      <c r="C11" s="51">
        <f>'5. M&amp;O'!E10</f>
        <v>386704</v>
      </c>
      <c r="D11" s="52">
        <f>'5. M&amp;O'!E11</f>
        <v>1201672.3999999999</v>
      </c>
      <c r="E11" s="52">
        <f>'5. M&amp;O'!E12</f>
        <v>932169.60000000009</v>
      </c>
      <c r="F11" s="52">
        <f>'5. M&amp;O'!E13</f>
        <v>960134.40000000014</v>
      </c>
      <c r="G11" s="52">
        <f>'5. M&amp;O'!E14</f>
        <v>960134.40000000014</v>
      </c>
      <c r="H11" s="51">
        <f>'5. M&amp;O'!E15</f>
        <v>960134.40000000014</v>
      </c>
      <c r="I11" s="51">
        <f>SUM(C11:H11)</f>
        <v>5400949.2000000011</v>
      </c>
    </row>
    <row r="12" spans="1:12" ht="18.75" customHeight="1" x14ac:dyDescent="0.2">
      <c r="B12" s="46" t="s">
        <v>10</v>
      </c>
      <c r="C12" s="51">
        <f>'6. Enhancements'!C20</f>
        <v>238307.125</v>
      </c>
      <c r="D12" s="52">
        <f>'6. Enhancements'!D20</f>
        <v>1134795.8333333335</v>
      </c>
      <c r="E12" s="52">
        <f>'6. Enhancements'!E20</f>
        <v>1134795.8333333335</v>
      </c>
      <c r="F12" s="52">
        <f>'6. Enhancements'!F20</f>
        <v>1168839.5833333333</v>
      </c>
      <c r="G12" s="52">
        <f>'6. Enhancements'!G20</f>
        <v>1168839.5833333333</v>
      </c>
      <c r="H12" s="51">
        <f>'6. Enhancements'!H20</f>
        <v>1168839.5833333333</v>
      </c>
      <c r="I12" s="51">
        <f>SUM(C12:H12)</f>
        <v>6014417.541666666</v>
      </c>
    </row>
    <row r="13" spans="1:12" ht="41.25" customHeight="1" x14ac:dyDescent="0.2">
      <c r="B13" s="112" t="s">
        <v>11</v>
      </c>
      <c r="C13" s="113">
        <f>'7. Other'!D18</f>
        <v>1654700</v>
      </c>
      <c r="D13" s="113">
        <f>'7. Other'!E18</f>
        <v>1654700</v>
      </c>
      <c r="E13" s="113">
        <f>'7. Other'!F18</f>
        <v>1654700</v>
      </c>
      <c r="F13" s="113">
        <f>'7. Other'!G18</f>
        <v>1654700</v>
      </c>
      <c r="G13" s="113">
        <f>'7. Other'!H18</f>
        <v>1654700</v>
      </c>
      <c r="H13" s="113">
        <f>'7. Other'!I18</f>
        <v>1654700</v>
      </c>
      <c r="I13" s="113">
        <f>SUM(C13:H13)</f>
        <v>9928200</v>
      </c>
    </row>
    <row r="14" spans="1:12" ht="18.75" customHeight="1" x14ac:dyDescent="0.2">
      <c r="B14" s="47" t="s">
        <v>7</v>
      </c>
      <c r="C14" s="48">
        <f t="shared" ref="C14:I14" si="0">SUM(C10:C13)</f>
        <v>4111731.5049999999</v>
      </c>
      <c r="D14" s="48">
        <f t="shared" si="0"/>
        <v>3991168.2333333334</v>
      </c>
      <c r="E14" s="48">
        <f t="shared" si="0"/>
        <v>3721665.4333333336</v>
      </c>
      <c r="F14" s="48">
        <f t="shared" si="0"/>
        <v>3783673.9833333334</v>
      </c>
      <c r="G14" s="48">
        <f t="shared" si="0"/>
        <v>3783673.9833333334</v>
      </c>
      <c r="H14" s="48">
        <f t="shared" si="0"/>
        <v>3783673.9833333334</v>
      </c>
      <c r="I14" s="48">
        <f t="shared" si="0"/>
        <v>23175587.121666666</v>
      </c>
    </row>
    <row r="17" spans="8:9" x14ac:dyDescent="0.2">
      <c r="H17" s="4" t="s">
        <v>12</v>
      </c>
      <c r="I17" s="53">
        <f>SUM(C14:E14)</f>
        <v>11824565.171666667</v>
      </c>
    </row>
    <row r="20" spans="8:9" ht="12.6" customHeight="1" x14ac:dyDescent="0.2"/>
    <row r="21" spans="8:9" ht="12.6" customHeight="1" x14ac:dyDescent="0.2"/>
    <row r="22" spans="8:9" ht="12.6" customHeight="1" x14ac:dyDescent="0.2"/>
    <row r="23" spans="8:9" ht="12.6" customHeight="1" x14ac:dyDescent="0.2"/>
    <row r="24" spans="8:9" ht="12.6" customHeight="1" x14ac:dyDescent="0.2"/>
    <row r="25" spans="8:9" ht="12.6" customHeight="1" x14ac:dyDescent="0.2"/>
  </sheetData>
  <protectedRanges>
    <protectedRange algorithmName="SHA-512" hashValue="E5gxRQGP2Sa8wOrRUwHPXIwiTuW1Xv8KomBH2eeqkop29mXl4Ov9L6dFT4J+Cv9IFmOyCEUmxKhGk92uMcfkSw==" saltValue="hViH0JCQJRxANaoliwV/Nw==" spinCount="100000" sqref="I2" name="Range1"/>
  </protectedRanges>
  <mergeCells count="1">
    <mergeCell ref="B5:H5"/>
  </mergeCells>
  <phoneticPr fontId="7" type="noConversion"/>
  <printOptions horizontalCentered="1"/>
  <pageMargins left="0" right="0" top="0.74" bottom="0.5" header="0" footer="0"/>
  <pageSetup orientation="landscape" r:id="rId1"/>
  <headerFooter alignWithMargins="0">
    <oddFooter>&amp;L_x000D_&amp;C_x000D_&amp;R_x000D_</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40635-F3B5-466A-9050-40D2468F4459}">
  <sheetPr>
    <pageSetUpPr fitToPage="1"/>
  </sheetPr>
  <dimension ref="A1:L70"/>
  <sheetViews>
    <sheetView showGridLines="0" topLeftCell="A6" zoomScaleNormal="100" workbookViewId="0">
      <selection activeCell="D14" sqref="D14"/>
    </sheetView>
  </sheetViews>
  <sheetFormatPr defaultColWidth="9.140625" defaultRowHeight="12.75" x14ac:dyDescent="0.2"/>
  <cols>
    <col min="1" max="1" width="2.140625" style="7" customWidth="1"/>
    <col min="2" max="2" width="40.140625" style="40" customWidth="1"/>
    <col min="3" max="5" width="17" style="7" customWidth="1"/>
    <col min="6" max="8" width="12.85546875" style="7" customWidth="1"/>
    <col min="9" max="16384" width="9.140625" style="7"/>
  </cols>
  <sheetData>
    <row r="1" spans="1:12" ht="15.75" x14ac:dyDescent="0.25">
      <c r="A1" s="2" t="s">
        <v>103</v>
      </c>
      <c r="B1" s="7"/>
      <c r="C1" s="4" t="s">
        <v>3</v>
      </c>
      <c r="D1" s="157">
        <f>'2. Cost Summary'!I2</f>
        <v>0</v>
      </c>
      <c r="E1" s="158"/>
    </row>
    <row r="2" spans="1:12" ht="15.75" x14ac:dyDescent="0.25">
      <c r="A2" s="2" t="s">
        <v>1</v>
      </c>
      <c r="B2" s="7"/>
    </row>
    <row r="3" spans="1:12" ht="14.1" customHeight="1" x14ac:dyDescent="0.25">
      <c r="A3" s="5" t="s">
        <v>13</v>
      </c>
      <c r="B3" s="7"/>
    </row>
    <row r="4" spans="1:12" ht="15" x14ac:dyDescent="0.25">
      <c r="A4" s="5"/>
      <c r="B4" s="7"/>
    </row>
    <row r="5" spans="1:12" ht="58.5" customHeight="1" x14ac:dyDescent="0.2">
      <c r="A5" s="159" t="s">
        <v>14</v>
      </c>
      <c r="B5" s="159"/>
      <c r="C5" s="159"/>
      <c r="D5" s="159"/>
      <c r="E5" s="159"/>
    </row>
    <row r="6" spans="1:12" ht="15.75" x14ac:dyDescent="0.25">
      <c r="B6" s="2"/>
    </row>
    <row r="7" spans="1:12" ht="36" customHeight="1" x14ac:dyDescent="0.2">
      <c r="B7" s="17" t="s">
        <v>15</v>
      </c>
      <c r="C7" s="89" t="s">
        <v>16</v>
      </c>
      <c r="D7" s="89" t="s">
        <v>17</v>
      </c>
      <c r="E7" s="89" t="s">
        <v>18</v>
      </c>
    </row>
    <row r="8" spans="1:12" ht="15" x14ac:dyDescent="0.2">
      <c r="B8" s="34" t="s">
        <v>19</v>
      </c>
      <c r="C8" s="41">
        <v>50</v>
      </c>
      <c r="D8" s="41">
        <v>51.5</v>
      </c>
      <c r="E8" s="42">
        <f>IFERROR((D8-C8)/C8,"")</f>
        <v>0.03</v>
      </c>
    </row>
    <row r="9" spans="1:12" ht="15" x14ac:dyDescent="0.2">
      <c r="B9" s="33" t="s">
        <v>94</v>
      </c>
      <c r="C9" s="31">
        <v>215</v>
      </c>
      <c r="D9" s="31">
        <v>221.45</v>
      </c>
      <c r="E9" s="50">
        <f t="shared" ref="E9:E70" si="0">IFERROR((D9-C9)/C9,"")</f>
        <v>2.9999999999999947E-2</v>
      </c>
    </row>
    <row r="10" spans="1:12" ht="15" x14ac:dyDescent="0.2">
      <c r="B10" s="33" t="s">
        <v>20</v>
      </c>
      <c r="C10" s="31">
        <v>140</v>
      </c>
      <c r="D10" s="31">
        <v>144.19999999999999</v>
      </c>
      <c r="E10" s="50">
        <f t="shared" si="0"/>
        <v>2.9999999999999919E-2</v>
      </c>
    </row>
    <row r="11" spans="1:12" ht="15" x14ac:dyDescent="0.2">
      <c r="B11" s="33" t="s">
        <v>91</v>
      </c>
      <c r="C11" s="31">
        <v>115</v>
      </c>
      <c r="D11" s="31">
        <v>118.45</v>
      </c>
      <c r="E11" s="50">
        <f t="shared" si="0"/>
        <v>3.0000000000000023E-2</v>
      </c>
    </row>
    <row r="12" spans="1:12" ht="15" x14ac:dyDescent="0.2">
      <c r="B12" s="33" t="s">
        <v>21</v>
      </c>
      <c r="C12" s="31">
        <v>115</v>
      </c>
      <c r="D12" s="31">
        <v>118.45</v>
      </c>
      <c r="E12" s="50">
        <f t="shared" si="0"/>
        <v>3.0000000000000023E-2</v>
      </c>
    </row>
    <row r="13" spans="1:12" ht="15" x14ac:dyDescent="0.2">
      <c r="B13" s="33" t="s">
        <v>22</v>
      </c>
      <c r="C13" s="31">
        <v>115</v>
      </c>
      <c r="D13" s="31">
        <v>118.45</v>
      </c>
      <c r="E13" s="50">
        <f t="shared" si="0"/>
        <v>3.0000000000000023E-2</v>
      </c>
    </row>
    <row r="14" spans="1:12" ht="15" x14ac:dyDescent="0.2">
      <c r="B14" s="33" t="s">
        <v>23</v>
      </c>
      <c r="C14" s="31">
        <v>130</v>
      </c>
      <c r="D14" s="31">
        <v>133.9</v>
      </c>
      <c r="E14" s="50">
        <f t="shared" si="0"/>
        <v>3.0000000000000044E-2</v>
      </c>
    </row>
    <row r="15" spans="1:12" ht="15" x14ac:dyDescent="0.2">
      <c r="B15" s="33" t="s">
        <v>24</v>
      </c>
      <c r="C15" s="31">
        <v>103</v>
      </c>
      <c r="D15" s="31">
        <v>106.09</v>
      </c>
      <c r="E15" s="50">
        <f t="shared" si="0"/>
        <v>3.0000000000000034E-2</v>
      </c>
      <c r="F15" s="132"/>
      <c r="G15" s="137"/>
      <c r="L15" s="138"/>
    </row>
    <row r="16" spans="1:12" ht="15" x14ac:dyDescent="0.2">
      <c r="B16" s="33" t="s">
        <v>84</v>
      </c>
      <c r="C16" s="31">
        <v>114</v>
      </c>
      <c r="D16" s="31">
        <v>117.42</v>
      </c>
      <c r="E16" s="50">
        <f t="shared" si="0"/>
        <v>3.0000000000000016E-2</v>
      </c>
    </row>
    <row r="17" spans="2:7" ht="15" x14ac:dyDescent="0.2">
      <c r="B17" s="33" t="s">
        <v>85</v>
      </c>
      <c r="C17" s="31">
        <v>125</v>
      </c>
      <c r="D17" s="31">
        <v>128.75</v>
      </c>
      <c r="E17" s="50">
        <f t="shared" si="0"/>
        <v>0.03</v>
      </c>
    </row>
    <row r="18" spans="2:7" ht="15" x14ac:dyDescent="0.2">
      <c r="B18" s="33" t="s">
        <v>25</v>
      </c>
      <c r="C18" s="31">
        <v>110</v>
      </c>
      <c r="D18" s="31">
        <v>113.3</v>
      </c>
      <c r="E18" s="50">
        <f t="shared" si="0"/>
        <v>2.9999999999999975E-2</v>
      </c>
      <c r="G18" s="132"/>
    </row>
    <row r="19" spans="2:7" ht="15" x14ac:dyDescent="0.2">
      <c r="B19" s="33" t="s">
        <v>26</v>
      </c>
      <c r="C19" s="31">
        <v>95.02</v>
      </c>
      <c r="D19" s="31">
        <v>97.87</v>
      </c>
      <c r="E19" s="50">
        <f t="shared" si="0"/>
        <v>2.999368553988643E-2</v>
      </c>
      <c r="G19" s="138"/>
    </row>
    <row r="20" spans="2:7" ht="15" x14ac:dyDescent="0.2">
      <c r="B20" s="33" t="s">
        <v>89</v>
      </c>
      <c r="C20" s="31">
        <v>110</v>
      </c>
      <c r="D20" s="31">
        <v>113.3</v>
      </c>
      <c r="E20" s="50">
        <f t="shared" si="0"/>
        <v>2.9999999999999975E-2</v>
      </c>
    </row>
    <row r="21" spans="2:7" ht="15" x14ac:dyDescent="0.2">
      <c r="B21" s="32" t="s">
        <v>126</v>
      </c>
      <c r="C21" s="31">
        <v>70</v>
      </c>
      <c r="D21" s="31">
        <v>72.099999999999994</v>
      </c>
      <c r="E21" s="50">
        <f t="shared" si="0"/>
        <v>2.9999999999999919E-2</v>
      </c>
    </row>
    <row r="22" spans="2:7" ht="15" x14ac:dyDescent="0.2">
      <c r="B22" s="32" t="s">
        <v>127</v>
      </c>
      <c r="C22" s="31">
        <v>130</v>
      </c>
      <c r="D22" s="31">
        <v>133.9</v>
      </c>
      <c r="E22" s="50">
        <f t="shared" si="0"/>
        <v>3.0000000000000044E-2</v>
      </c>
    </row>
    <row r="23" spans="2:7" ht="15" x14ac:dyDescent="0.2">
      <c r="B23" s="32" t="s">
        <v>128</v>
      </c>
      <c r="C23" s="31">
        <v>130</v>
      </c>
      <c r="D23" s="31">
        <v>133.9</v>
      </c>
      <c r="E23" s="50">
        <f t="shared" si="0"/>
        <v>3.0000000000000044E-2</v>
      </c>
    </row>
    <row r="24" spans="2:7" ht="15" x14ac:dyDescent="0.2">
      <c r="B24" s="32" t="s">
        <v>27</v>
      </c>
      <c r="C24" s="31"/>
      <c r="D24" s="31"/>
      <c r="E24" s="50" t="str">
        <f t="shared" si="0"/>
        <v/>
      </c>
    </row>
    <row r="25" spans="2:7" ht="15" x14ac:dyDescent="0.2">
      <c r="B25" s="32" t="s">
        <v>27</v>
      </c>
      <c r="C25" s="31"/>
      <c r="D25" s="31"/>
      <c r="E25" s="50" t="str">
        <f t="shared" si="0"/>
        <v/>
      </c>
    </row>
    <row r="26" spans="2:7" ht="15" x14ac:dyDescent="0.2">
      <c r="B26" s="32" t="s">
        <v>27</v>
      </c>
      <c r="C26" s="31"/>
      <c r="D26" s="31"/>
      <c r="E26" s="50" t="str">
        <f t="shared" si="0"/>
        <v/>
      </c>
    </row>
    <row r="27" spans="2:7" ht="15" x14ac:dyDescent="0.2">
      <c r="B27" s="32" t="s">
        <v>27</v>
      </c>
      <c r="C27" s="31"/>
      <c r="D27" s="31"/>
      <c r="E27" s="50" t="str">
        <f t="shared" si="0"/>
        <v/>
      </c>
    </row>
    <row r="28" spans="2:7" ht="15" x14ac:dyDescent="0.2">
      <c r="B28" s="32" t="s">
        <v>27</v>
      </c>
      <c r="C28" s="31"/>
      <c r="D28" s="31"/>
      <c r="E28" s="50" t="str">
        <f t="shared" si="0"/>
        <v/>
      </c>
    </row>
    <row r="29" spans="2:7" ht="15" x14ac:dyDescent="0.2">
      <c r="B29" s="32" t="s">
        <v>27</v>
      </c>
      <c r="C29" s="31"/>
      <c r="D29" s="31"/>
      <c r="E29" s="50" t="str">
        <f t="shared" si="0"/>
        <v/>
      </c>
    </row>
    <row r="30" spans="2:7" ht="15" x14ac:dyDescent="0.2">
      <c r="B30" s="32" t="s">
        <v>27</v>
      </c>
      <c r="C30" s="31"/>
      <c r="D30" s="31"/>
      <c r="E30" s="50" t="str">
        <f t="shared" si="0"/>
        <v/>
      </c>
    </row>
    <row r="31" spans="2:7" ht="15" x14ac:dyDescent="0.2">
      <c r="B31" s="32" t="s">
        <v>27</v>
      </c>
      <c r="C31" s="31"/>
      <c r="D31" s="31"/>
      <c r="E31" s="50" t="str">
        <f t="shared" si="0"/>
        <v/>
      </c>
    </row>
    <row r="32" spans="2:7" ht="15" x14ac:dyDescent="0.2">
      <c r="B32" s="32" t="s">
        <v>27</v>
      </c>
      <c r="C32" s="31"/>
      <c r="D32" s="31"/>
      <c r="E32" s="50" t="str">
        <f t="shared" si="0"/>
        <v/>
      </c>
    </row>
    <row r="33" spans="2:5" ht="15" x14ac:dyDescent="0.2">
      <c r="B33" s="32" t="s">
        <v>27</v>
      </c>
      <c r="C33" s="31"/>
      <c r="D33" s="31"/>
      <c r="E33" s="50" t="str">
        <f t="shared" si="0"/>
        <v/>
      </c>
    </row>
    <row r="34" spans="2:5" ht="15" x14ac:dyDescent="0.2">
      <c r="B34" s="32" t="s">
        <v>27</v>
      </c>
      <c r="C34" s="31"/>
      <c r="D34" s="31"/>
      <c r="E34" s="50" t="str">
        <f t="shared" si="0"/>
        <v/>
      </c>
    </row>
    <row r="35" spans="2:5" ht="15" x14ac:dyDescent="0.2">
      <c r="B35" s="32" t="s">
        <v>27</v>
      </c>
      <c r="C35" s="31"/>
      <c r="D35" s="31"/>
      <c r="E35" s="50" t="str">
        <f t="shared" si="0"/>
        <v/>
      </c>
    </row>
    <row r="36" spans="2:5" ht="15" x14ac:dyDescent="0.2">
      <c r="B36" s="32" t="s">
        <v>27</v>
      </c>
      <c r="C36" s="31"/>
      <c r="D36" s="31"/>
      <c r="E36" s="50" t="str">
        <f t="shared" si="0"/>
        <v/>
      </c>
    </row>
    <row r="37" spans="2:5" ht="15" x14ac:dyDescent="0.2">
      <c r="B37" s="32" t="s">
        <v>27</v>
      </c>
      <c r="C37" s="31"/>
      <c r="D37" s="31"/>
      <c r="E37" s="50" t="str">
        <f t="shared" si="0"/>
        <v/>
      </c>
    </row>
    <row r="38" spans="2:5" ht="15" x14ac:dyDescent="0.2">
      <c r="B38" s="32" t="s">
        <v>27</v>
      </c>
      <c r="C38" s="31"/>
      <c r="D38" s="31"/>
      <c r="E38" s="50" t="str">
        <f t="shared" si="0"/>
        <v/>
      </c>
    </row>
    <row r="39" spans="2:5" ht="15" x14ac:dyDescent="0.2">
      <c r="B39" s="32" t="s">
        <v>27</v>
      </c>
      <c r="C39" s="31"/>
      <c r="D39" s="31"/>
      <c r="E39" s="50" t="str">
        <f t="shared" si="0"/>
        <v/>
      </c>
    </row>
    <row r="40" spans="2:5" ht="15" x14ac:dyDescent="0.2">
      <c r="B40" s="32" t="s">
        <v>27</v>
      </c>
      <c r="C40" s="31"/>
      <c r="D40" s="31"/>
      <c r="E40" s="50" t="str">
        <f t="shared" si="0"/>
        <v/>
      </c>
    </row>
    <row r="41" spans="2:5" ht="15" x14ac:dyDescent="0.2">
      <c r="B41" s="32" t="s">
        <v>27</v>
      </c>
      <c r="C41" s="31"/>
      <c r="D41" s="31"/>
      <c r="E41" s="50" t="str">
        <f t="shared" si="0"/>
        <v/>
      </c>
    </row>
    <row r="42" spans="2:5" ht="15" x14ac:dyDescent="0.2">
      <c r="B42" s="32" t="s">
        <v>27</v>
      </c>
      <c r="C42" s="31"/>
      <c r="D42" s="31"/>
      <c r="E42" s="50" t="str">
        <f t="shared" si="0"/>
        <v/>
      </c>
    </row>
    <row r="43" spans="2:5" ht="15" x14ac:dyDescent="0.2">
      <c r="B43" s="32" t="s">
        <v>27</v>
      </c>
      <c r="C43" s="31"/>
      <c r="D43" s="31"/>
      <c r="E43" s="50" t="str">
        <f t="shared" si="0"/>
        <v/>
      </c>
    </row>
    <row r="44" spans="2:5" ht="15" x14ac:dyDescent="0.2">
      <c r="B44" s="32" t="s">
        <v>27</v>
      </c>
      <c r="C44" s="31"/>
      <c r="D44" s="31"/>
      <c r="E44" s="50" t="str">
        <f t="shared" si="0"/>
        <v/>
      </c>
    </row>
    <row r="45" spans="2:5" ht="15" x14ac:dyDescent="0.2">
      <c r="B45" s="32" t="s">
        <v>27</v>
      </c>
      <c r="C45" s="31"/>
      <c r="D45" s="31"/>
      <c r="E45" s="50" t="str">
        <f t="shared" si="0"/>
        <v/>
      </c>
    </row>
    <row r="46" spans="2:5" ht="15" x14ac:dyDescent="0.2">
      <c r="B46" s="32" t="s">
        <v>27</v>
      </c>
      <c r="C46" s="31"/>
      <c r="D46" s="31"/>
      <c r="E46" s="50" t="str">
        <f t="shared" si="0"/>
        <v/>
      </c>
    </row>
    <row r="47" spans="2:5" ht="15" x14ac:dyDescent="0.2">
      <c r="B47" s="32" t="s">
        <v>27</v>
      </c>
      <c r="C47" s="31"/>
      <c r="D47" s="31"/>
      <c r="E47" s="50" t="str">
        <f t="shared" si="0"/>
        <v/>
      </c>
    </row>
    <row r="48" spans="2:5" ht="15" x14ac:dyDescent="0.2">
      <c r="B48" s="32" t="s">
        <v>27</v>
      </c>
      <c r="C48" s="31"/>
      <c r="D48" s="31"/>
      <c r="E48" s="50" t="str">
        <f t="shared" si="0"/>
        <v/>
      </c>
    </row>
    <row r="49" spans="2:5" ht="15" x14ac:dyDescent="0.2">
      <c r="B49" s="32" t="s">
        <v>27</v>
      </c>
      <c r="C49" s="31"/>
      <c r="D49" s="31"/>
      <c r="E49" s="50" t="str">
        <f t="shared" si="0"/>
        <v/>
      </c>
    </row>
    <row r="50" spans="2:5" ht="15" x14ac:dyDescent="0.2">
      <c r="B50" s="32" t="s">
        <v>27</v>
      </c>
      <c r="C50" s="31"/>
      <c r="D50" s="31"/>
      <c r="E50" s="50" t="str">
        <f t="shared" si="0"/>
        <v/>
      </c>
    </row>
    <row r="51" spans="2:5" ht="15" x14ac:dyDescent="0.2">
      <c r="B51" s="32" t="s">
        <v>27</v>
      </c>
      <c r="C51" s="31"/>
      <c r="D51" s="31"/>
      <c r="E51" s="50" t="str">
        <f t="shared" si="0"/>
        <v/>
      </c>
    </row>
    <row r="52" spans="2:5" ht="15" x14ac:dyDescent="0.2">
      <c r="B52" s="32" t="s">
        <v>27</v>
      </c>
      <c r="C52" s="31"/>
      <c r="D52" s="31"/>
      <c r="E52" s="50" t="str">
        <f t="shared" si="0"/>
        <v/>
      </c>
    </row>
    <row r="53" spans="2:5" ht="15" x14ac:dyDescent="0.2">
      <c r="B53" s="32" t="s">
        <v>27</v>
      </c>
      <c r="C53" s="31"/>
      <c r="D53" s="31"/>
      <c r="E53" s="50" t="str">
        <f t="shared" si="0"/>
        <v/>
      </c>
    </row>
    <row r="54" spans="2:5" ht="15" x14ac:dyDescent="0.2">
      <c r="B54" s="32" t="s">
        <v>27</v>
      </c>
      <c r="C54" s="31"/>
      <c r="D54" s="31"/>
      <c r="E54" s="50" t="str">
        <f t="shared" si="0"/>
        <v/>
      </c>
    </row>
    <row r="55" spans="2:5" ht="15" x14ac:dyDescent="0.2">
      <c r="B55" s="32" t="s">
        <v>27</v>
      </c>
      <c r="C55" s="31"/>
      <c r="D55" s="31"/>
      <c r="E55" s="50" t="str">
        <f t="shared" si="0"/>
        <v/>
      </c>
    </row>
    <row r="56" spans="2:5" ht="15" x14ac:dyDescent="0.2">
      <c r="B56" s="32" t="s">
        <v>27</v>
      </c>
      <c r="C56" s="31"/>
      <c r="D56" s="31"/>
      <c r="E56" s="50" t="str">
        <f t="shared" si="0"/>
        <v/>
      </c>
    </row>
    <row r="57" spans="2:5" ht="15" x14ac:dyDescent="0.2">
      <c r="B57" s="32" t="s">
        <v>27</v>
      </c>
      <c r="C57" s="31"/>
      <c r="D57" s="31"/>
      <c r="E57" s="50" t="str">
        <f t="shared" si="0"/>
        <v/>
      </c>
    </row>
    <row r="58" spans="2:5" ht="15" x14ac:dyDescent="0.2">
      <c r="B58" s="32" t="s">
        <v>27</v>
      </c>
      <c r="C58" s="31"/>
      <c r="D58" s="31"/>
      <c r="E58" s="50" t="str">
        <f t="shared" si="0"/>
        <v/>
      </c>
    </row>
    <row r="59" spans="2:5" ht="15" x14ac:dyDescent="0.2">
      <c r="B59" s="32" t="s">
        <v>27</v>
      </c>
      <c r="C59" s="31"/>
      <c r="D59" s="31"/>
      <c r="E59" s="50" t="str">
        <f t="shared" si="0"/>
        <v/>
      </c>
    </row>
    <row r="60" spans="2:5" ht="15" x14ac:dyDescent="0.2">
      <c r="B60" s="32" t="s">
        <v>27</v>
      </c>
      <c r="C60" s="31"/>
      <c r="D60" s="31"/>
      <c r="E60" s="50" t="str">
        <f t="shared" si="0"/>
        <v/>
      </c>
    </row>
    <row r="61" spans="2:5" ht="15" x14ac:dyDescent="0.2">
      <c r="B61" s="32" t="s">
        <v>27</v>
      </c>
      <c r="C61" s="31"/>
      <c r="D61" s="31"/>
      <c r="E61" s="50" t="str">
        <f t="shared" si="0"/>
        <v/>
      </c>
    </row>
    <row r="62" spans="2:5" ht="15" x14ac:dyDescent="0.2">
      <c r="B62" s="32" t="s">
        <v>27</v>
      </c>
      <c r="C62" s="31"/>
      <c r="D62" s="31"/>
      <c r="E62" s="50" t="str">
        <f t="shared" si="0"/>
        <v/>
      </c>
    </row>
    <row r="63" spans="2:5" ht="15" x14ac:dyDescent="0.2">
      <c r="B63" s="32" t="s">
        <v>27</v>
      </c>
      <c r="C63" s="31"/>
      <c r="D63" s="31"/>
      <c r="E63" s="50" t="str">
        <f t="shared" si="0"/>
        <v/>
      </c>
    </row>
    <row r="64" spans="2:5" ht="15" x14ac:dyDescent="0.2">
      <c r="B64" s="32" t="s">
        <v>27</v>
      </c>
      <c r="C64" s="31"/>
      <c r="D64" s="31"/>
      <c r="E64" s="50" t="str">
        <f t="shared" si="0"/>
        <v/>
      </c>
    </row>
    <row r="65" spans="2:5" ht="15" x14ac:dyDescent="0.2">
      <c r="B65" s="32" t="s">
        <v>27</v>
      </c>
      <c r="C65" s="31"/>
      <c r="D65" s="31"/>
      <c r="E65" s="50" t="str">
        <f t="shared" si="0"/>
        <v/>
      </c>
    </row>
    <row r="66" spans="2:5" ht="15" x14ac:dyDescent="0.2">
      <c r="B66" s="32" t="s">
        <v>27</v>
      </c>
      <c r="C66" s="31"/>
      <c r="D66" s="31"/>
      <c r="E66" s="50" t="str">
        <f t="shared" si="0"/>
        <v/>
      </c>
    </row>
    <row r="67" spans="2:5" ht="15" x14ac:dyDescent="0.2">
      <c r="B67" s="32" t="s">
        <v>27</v>
      </c>
      <c r="C67" s="31"/>
      <c r="D67" s="31"/>
      <c r="E67" s="50" t="str">
        <f t="shared" si="0"/>
        <v/>
      </c>
    </row>
    <row r="68" spans="2:5" ht="15" x14ac:dyDescent="0.2">
      <c r="B68" s="32" t="s">
        <v>27</v>
      </c>
      <c r="C68" s="31"/>
      <c r="D68" s="31"/>
      <c r="E68" s="50" t="str">
        <f t="shared" si="0"/>
        <v/>
      </c>
    </row>
    <row r="69" spans="2:5" ht="15" x14ac:dyDescent="0.2">
      <c r="B69" s="32" t="s">
        <v>27</v>
      </c>
      <c r="C69" s="31"/>
      <c r="D69" s="31"/>
      <c r="E69" s="50" t="str">
        <f t="shared" si="0"/>
        <v/>
      </c>
    </row>
    <row r="70" spans="2:5" ht="15" x14ac:dyDescent="0.2">
      <c r="B70" s="32" t="s">
        <v>27</v>
      </c>
      <c r="C70" s="31"/>
      <c r="D70" s="31"/>
      <c r="E70" s="50" t="str">
        <f t="shared" si="0"/>
        <v/>
      </c>
    </row>
  </sheetData>
  <sheetProtection formatCells="0" insertRows="0"/>
  <protectedRanges>
    <protectedRange sqref="B11 B16:B70" name="Range2"/>
    <protectedRange sqref="C9:D70" name="Range1"/>
  </protectedRanges>
  <mergeCells count="2">
    <mergeCell ref="D1:E1"/>
    <mergeCell ref="A5:E5"/>
  </mergeCells>
  <pageMargins left="0.7" right="0.7" top="0.75" bottom="0.75" header="0.3" footer="0.3"/>
  <pageSetup scale="98" fitToHeight="0"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84C3C-429B-4204-985E-27662AC26620}">
  <sheetPr>
    <pageSetUpPr fitToPage="1"/>
  </sheetPr>
  <dimension ref="A1:O89"/>
  <sheetViews>
    <sheetView showGridLines="0" topLeftCell="A14" zoomScaleNormal="100" zoomScalePageLayoutView="85" workbookViewId="0">
      <selection activeCell="D34" activeCellId="2" sqref="D23 D25:D28 D34:D35"/>
    </sheetView>
  </sheetViews>
  <sheetFormatPr defaultColWidth="8.85546875" defaultRowHeight="12.75" x14ac:dyDescent="0.2"/>
  <cols>
    <col min="1" max="1" width="2.42578125" style="9" customWidth="1"/>
    <col min="2" max="2" width="37.5703125" style="9" customWidth="1"/>
    <col min="3" max="6" width="17.85546875" style="9" customWidth="1"/>
    <col min="7" max="7" width="8.5703125" style="9" customWidth="1"/>
    <col min="8" max="8" width="10.140625" style="9" customWidth="1"/>
    <col min="9" max="14" width="14.140625" style="9" customWidth="1"/>
    <col min="15" max="15" width="4.85546875" style="9" customWidth="1"/>
    <col min="16" max="16" width="14.140625" style="9" customWidth="1"/>
    <col min="17" max="17" width="2.140625" style="9" customWidth="1"/>
    <col min="18" max="22" width="14.140625" style="9" customWidth="1"/>
    <col min="23" max="16384" width="8.85546875" style="9"/>
  </cols>
  <sheetData>
    <row r="1" spans="1:15" ht="15.75" x14ac:dyDescent="0.25">
      <c r="A1" s="2" t="s">
        <v>103</v>
      </c>
      <c r="F1" s="4" t="s">
        <v>3</v>
      </c>
      <c r="G1" s="157">
        <f>'2. Cost Summary'!I2</f>
        <v>0</v>
      </c>
      <c r="H1" s="158"/>
    </row>
    <row r="2" spans="1:15" ht="15" customHeight="1" x14ac:dyDescent="0.25">
      <c r="A2" s="2" t="s">
        <v>1</v>
      </c>
    </row>
    <row r="3" spans="1:15" ht="14.45" customHeight="1" x14ac:dyDescent="0.25">
      <c r="A3" s="5" t="s">
        <v>28</v>
      </c>
      <c r="C3" s="29"/>
    </row>
    <row r="4" spans="1:15" s="7" customFormat="1" ht="15" customHeight="1" x14ac:dyDescent="0.25">
      <c r="A4" s="10"/>
      <c r="D4" s="11"/>
      <c r="E4" s="12"/>
      <c r="J4" s="9"/>
      <c r="K4" s="9"/>
      <c r="L4" s="9"/>
      <c r="M4" s="9"/>
      <c r="N4" s="9"/>
      <c r="O4" s="62"/>
    </row>
    <row r="5" spans="1:15" s="7" customFormat="1" ht="48" customHeight="1" x14ac:dyDescent="0.25">
      <c r="A5" s="10"/>
      <c r="B5" s="165" t="s">
        <v>121</v>
      </c>
      <c r="C5" s="165"/>
      <c r="D5" s="165"/>
      <c r="E5" s="165"/>
      <c r="F5" s="165"/>
      <c r="G5" s="165"/>
      <c r="H5" s="165"/>
      <c r="I5" s="98"/>
      <c r="J5" s="9"/>
      <c r="K5" s="9"/>
      <c r="L5" s="9"/>
      <c r="M5" s="9"/>
      <c r="N5" s="9"/>
      <c r="O5" s="13"/>
    </row>
    <row r="6" spans="1:15" s="7" customFormat="1" ht="15" x14ac:dyDescent="0.25">
      <c r="A6" s="10"/>
      <c r="B6" s="136"/>
      <c r="C6" s="136"/>
      <c r="D6" s="136"/>
      <c r="E6" s="136"/>
      <c r="F6" s="136"/>
      <c r="G6" s="136"/>
      <c r="H6" s="136"/>
      <c r="I6" s="136"/>
      <c r="J6" s="9"/>
      <c r="K6" s="9"/>
      <c r="L6" s="9"/>
      <c r="M6" s="9"/>
      <c r="N6" s="9"/>
      <c r="O6" s="13"/>
    </row>
    <row r="7" spans="1:15" s="7" customFormat="1" ht="15.6" customHeight="1" x14ac:dyDescent="0.25">
      <c r="A7" s="10"/>
      <c r="B7" s="80" t="s">
        <v>29</v>
      </c>
      <c r="C7" s="81"/>
      <c r="D7" s="81"/>
      <c r="E7" s="81"/>
      <c r="F7" s="136"/>
      <c r="G7" s="136"/>
      <c r="H7" s="136"/>
      <c r="I7" s="136"/>
      <c r="J7" s="9"/>
      <c r="K7" s="9"/>
      <c r="L7" s="9"/>
      <c r="M7" s="9"/>
      <c r="N7" s="9"/>
      <c r="O7" s="13"/>
    </row>
    <row r="8" spans="1:15" s="7" customFormat="1" ht="15" x14ac:dyDescent="0.25">
      <c r="A8" s="10"/>
      <c r="B8" s="136"/>
      <c r="C8" s="136"/>
      <c r="D8" s="136"/>
      <c r="E8" s="136"/>
      <c r="F8" s="136"/>
      <c r="G8" s="136"/>
      <c r="H8" s="136"/>
      <c r="I8" s="136"/>
      <c r="J8" s="9"/>
      <c r="K8" s="9"/>
      <c r="L8" s="9"/>
      <c r="M8" s="9"/>
      <c r="N8" s="9"/>
      <c r="O8" s="13"/>
    </row>
    <row r="9" spans="1:15" s="7" customFormat="1" ht="45" x14ac:dyDescent="0.25">
      <c r="A9" s="10"/>
      <c r="B9" s="88" t="s">
        <v>30</v>
      </c>
      <c r="C9" s="86"/>
      <c r="D9" s="87" t="s">
        <v>31</v>
      </c>
      <c r="E9" s="87" t="s">
        <v>32</v>
      </c>
      <c r="F9" s="136"/>
      <c r="G9" s="136"/>
      <c r="H9" s="136"/>
      <c r="I9" s="136"/>
      <c r="J9" s="9"/>
      <c r="K9" s="9"/>
      <c r="L9" s="9"/>
      <c r="M9" s="9"/>
      <c r="N9" s="9"/>
      <c r="O9" s="13"/>
    </row>
    <row r="10" spans="1:15" s="7" customFormat="1" ht="15" x14ac:dyDescent="0.25">
      <c r="A10" s="10"/>
      <c r="B10" s="163" t="s">
        <v>33</v>
      </c>
      <c r="C10" s="164"/>
      <c r="D10" s="68">
        <v>0.05</v>
      </c>
      <c r="E10" s="73">
        <f>D10*$D$86</f>
        <v>91601.019</v>
      </c>
      <c r="F10" s="136"/>
      <c r="G10" s="136"/>
      <c r="H10" s="136"/>
      <c r="I10" s="136"/>
      <c r="J10" s="9"/>
      <c r="K10" s="9"/>
      <c r="L10" s="9"/>
      <c r="M10" s="9"/>
      <c r="N10" s="9"/>
      <c r="O10" s="13"/>
    </row>
    <row r="11" spans="1:15" s="7" customFormat="1" ht="15" x14ac:dyDescent="0.25">
      <c r="A11" s="10"/>
      <c r="B11" s="163" t="s">
        <v>34</v>
      </c>
      <c r="C11" s="164"/>
      <c r="D11" s="68">
        <v>0.35</v>
      </c>
      <c r="E11" s="73">
        <f>D11*$D$86</f>
        <v>641207.13299999991</v>
      </c>
      <c r="F11" s="136"/>
      <c r="G11" s="136"/>
      <c r="H11" s="136"/>
      <c r="I11" s="136"/>
      <c r="J11" s="9"/>
      <c r="K11" s="9"/>
      <c r="L11" s="9"/>
      <c r="M11" s="9"/>
      <c r="N11" s="9"/>
      <c r="O11" s="13"/>
    </row>
    <row r="12" spans="1:15" s="7" customFormat="1" ht="15" x14ac:dyDescent="0.25">
      <c r="A12" s="10"/>
      <c r="B12" s="163" t="s">
        <v>35</v>
      </c>
      <c r="C12" s="164"/>
      <c r="D12" s="68">
        <v>0.3</v>
      </c>
      <c r="E12" s="73">
        <f>D12*$D$86</f>
        <v>549606.11399999994</v>
      </c>
      <c r="F12" s="91"/>
      <c r="G12" s="136"/>
      <c r="H12" s="136"/>
      <c r="I12" s="136"/>
      <c r="J12" s="9"/>
      <c r="K12" s="9"/>
      <c r="L12" s="9"/>
      <c r="M12" s="9"/>
      <c r="N12" s="9"/>
      <c r="O12" s="13"/>
    </row>
    <row r="13" spans="1:15" s="7" customFormat="1" ht="15" x14ac:dyDescent="0.25">
      <c r="A13" s="10"/>
      <c r="B13" s="161" t="s">
        <v>86</v>
      </c>
      <c r="C13" s="162"/>
      <c r="D13" s="68">
        <v>0.3</v>
      </c>
      <c r="E13" s="73">
        <f>D13*$D$86</f>
        <v>549606.11399999994</v>
      </c>
      <c r="F13" s="136"/>
      <c r="G13" s="136"/>
      <c r="H13" s="136"/>
      <c r="I13" s="136"/>
      <c r="J13" s="9"/>
      <c r="K13" s="9"/>
      <c r="L13" s="9"/>
      <c r="M13" s="9"/>
      <c r="N13" s="9"/>
      <c r="O13" s="13"/>
    </row>
    <row r="14" spans="1:15" s="7" customFormat="1" ht="15" x14ac:dyDescent="0.25">
      <c r="A14" s="10"/>
      <c r="B14" s="69"/>
      <c r="C14" s="71" t="s">
        <v>7</v>
      </c>
      <c r="D14" s="72">
        <f>SUM(D10:D13)</f>
        <v>1</v>
      </c>
      <c r="E14" s="73">
        <f>SUM(E10:E13)</f>
        <v>1832020.38</v>
      </c>
      <c r="F14" s="136"/>
      <c r="G14" s="136"/>
      <c r="H14" s="136"/>
      <c r="I14" s="136"/>
      <c r="J14" s="9"/>
      <c r="K14" s="9"/>
      <c r="L14" s="9"/>
      <c r="M14" s="9"/>
      <c r="N14" s="9"/>
      <c r="O14" s="13"/>
    </row>
    <row r="15" spans="1:15" s="7" customFormat="1" ht="15" x14ac:dyDescent="0.25">
      <c r="A15" s="10"/>
      <c r="B15" s="69"/>
      <c r="C15" s="71"/>
      <c r="D15" s="74"/>
      <c r="E15" s="74"/>
      <c r="F15" s="136"/>
      <c r="G15" s="136"/>
      <c r="H15" s="136"/>
      <c r="I15" s="136"/>
      <c r="J15" s="9"/>
      <c r="K15" s="9"/>
      <c r="L15" s="9"/>
      <c r="M15" s="9"/>
      <c r="N15" s="9"/>
      <c r="O15" s="13"/>
    </row>
    <row r="16" spans="1:15" s="7" customFormat="1" ht="15" x14ac:dyDescent="0.25">
      <c r="A16" s="10"/>
      <c r="B16" s="70"/>
      <c r="F16" s="136"/>
      <c r="G16" s="136"/>
      <c r="H16" s="136"/>
      <c r="I16" s="136"/>
      <c r="J16" s="9"/>
      <c r="K16" s="9"/>
      <c r="L16" s="9"/>
      <c r="M16" s="9"/>
      <c r="N16" s="9"/>
      <c r="O16" s="13"/>
    </row>
    <row r="17" spans="2:15" ht="15.75" x14ac:dyDescent="0.2">
      <c r="B17" s="80" t="s">
        <v>36</v>
      </c>
      <c r="C17" s="82"/>
      <c r="D17" s="82"/>
      <c r="E17" s="82"/>
    </row>
    <row r="19" spans="2:15" ht="42.6" customHeight="1" x14ac:dyDescent="0.2">
      <c r="B19" s="160" t="s">
        <v>99</v>
      </c>
      <c r="C19" s="160"/>
      <c r="D19" s="160"/>
      <c r="E19" s="160"/>
      <c r="F19" s="97"/>
      <c r="G19" s="97"/>
      <c r="H19" s="97"/>
      <c r="I19" s="97"/>
    </row>
    <row r="20" spans="2:15" ht="12.95" customHeight="1" x14ac:dyDescent="0.2">
      <c r="B20" s="135"/>
      <c r="C20" s="135"/>
      <c r="D20" s="135"/>
      <c r="E20" s="135"/>
      <c r="F20" s="135"/>
      <c r="G20" s="135"/>
      <c r="H20" s="135"/>
      <c r="I20" s="135"/>
    </row>
    <row r="21" spans="2:15" ht="38.25" x14ac:dyDescent="0.2">
      <c r="B21" s="83" t="s">
        <v>37</v>
      </c>
      <c r="C21" s="83" t="s">
        <v>38</v>
      </c>
      <c r="D21" s="83" t="s">
        <v>39</v>
      </c>
      <c r="E21" s="83" t="s">
        <v>119</v>
      </c>
      <c r="F21" s="83" t="s">
        <v>120</v>
      </c>
    </row>
    <row r="22" spans="2:15" x14ac:dyDescent="0.2">
      <c r="B22" s="34" t="s">
        <v>19</v>
      </c>
      <c r="C22" s="35">
        <v>80</v>
      </c>
      <c r="D22" s="36">
        <f>C22*'3. Staff Rates'!C8</f>
        <v>4000</v>
      </c>
      <c r="E22" s="35">
        <v>2</v>
      </c>
      <c r="F22" s="35">
        <v>1</v>
      </c>
    </row>
    <row r="23" spans="2:15" ht="12.6" customHeight="1" x14ac:dyDescent="0.2">
      <c r="B23" s="54" t="str">
        <f>'3. Staff Rates'!B9</f>
        <v>Executive Lead (Vital Position)</v>
      </c>
      <c r="C23" s="37">
        <v>350</v>
      </c>
      <c r="D23" s="56">
        <f>C23*'3. Staff Rates'!C9</f>
        <v>75250</v>
      </c>
      <c r="E23" s="37">
        <v>1</v>
      </c>
      <c r="F23" s="37">
        <v>0</v>
      </c>
    </row>
    <row r="24" spans="2:15" ht="12.6" customHeight="1" x14ac:dyDescent="0.2">
      <c r="B24" s="54" t="str">
        <f>'3. Staff Rates'!B10</f>
        <v>Project Manager (Vital Position)</v>
      </c>
      <c r="C24" s="37">
        <v>1906</v>
      </c>
      <c r="D24" s="56">
        <f>C24*'3. Staff Rates'!C10</f>
        <v>266840</v>
      </c>
      <c r="E24" s="37">
        <v>0</v>
      </c>
      <c r="F24" s="37">
        <v>1</v>
      </c>
      <c r="G24" s="131"/>
      <c r="L24" s="139"/>
    </row>
    <row r="25" spans="2:15" x14ac:dyDescent="0.2">
      <c r="B25" s="54" t="str">
        <f>'3. Staff Rates'!B11</f>
        <v>Account Manager (Vital Position)</v>
      </c>
      <c r="C25" s="37">
        <v>80</v>
      </c>
      <c r="D25" s="56">
        <f>C25*'3. Staff Rates'!C11</f>
        <v>9200</v>
      </c>
      <c r="E25" s="37">
        <v>1</v>
      </c>
      <c r="F25" s="37">
        <v>0</v>
      </c>
      <c r="G25" s="143" t="s">
        <v>95</v>
      </c>
    </row>
    <row r="26" spans="2:15" x14ac:dyDescent="0.2">
      <c r="B26" s="54" t="str">
        <f>'3. Staff Rates'!B12</f>
        <v>M&amp;O Manager (Vital Position)</v>
      </c>
      <c r="C26" s="37">
        <v>80</v>
      </c>
      <c r="D26" s="56">
        <f>C26*'3. Staff Rates'!C12</f>
        <v>9200</v>
      </c>
      <c r="E26" s="37">
        <v>1</v>
      </c>
      <c r="F26" s="37">
        <v>0</v>
      </c>
      <c r="G26" s="143" t="s">
        <v>90</v>
      </c>
      <c r="N26" s="139"/>
    </row>
    <row r="27" spans="2:15" x14ac:dyDescent="0.2">
      <c r="B27" s="54" t="str">
        <f>'3. Staff Rates'!B13</f>
        <v>Lead Architect (Vital Position)</v>
      </c>
      <c r="C27" s="37">
        <v>1906</v>
      </c>
      <c r="D27" s="56">
        <f>C27*'3. Staff Rates'!C13</f>
        <v>219190</v>
      </c>
      <c r="E27" s="37">
        <v>1</v>
      </c>
      <c r="F27" s="37">
        <v>0</v>
      </c>
      <c r="G27" s="143"/>
    </row>
    <row r="28" spans="2:15" x14ac:dyDescent="0.2">
      <c r="B28" s="54" t="str">
        <f>'3. Staff Rates'!B14</f>
        <v>Implementation Lead (Vital Position)</v>
      </c>
      <c r="C28" s="37">
        <v>1906</v>
      </c>
      <c r="D28" s="56">
        <f>C28*'3. Staff Rates'!C14</f>
        <v>247780</v>
      </c>
      <c r="E28" s="37">
        <v>1</v>
      </c>
      <c r="F28" s="37">
        <v>0</v>
      </c>
      <c r="G28" s="143"/>
    </row>
    <row r="29" spans="2:15" x14ac:dyDescent="0.2">
      <c r="B29" s="54" t="str">
        <f>'3. Staff Rates'!B15</f>
        <v>Database Administrator (Vital Position)</v>
      </c>
      <c r="C29" s="37">
        <v>1906</v>
      </c>
      <c r="D29" s="56">
        <f>C29*'3. Staff Rates'!C15</f>
        <v>196318</v>
      </c>
      <c r="E29" s="37">
        <v>0</v>
      </c>
      <c r="F29" s="37">
        <v>1</v>
      </c>
      <c r="G29" s="143"/>
      <c r="O29" s="139"/>
    </row>
    <row r="30" spans="2:15" x14ac:dyDescent="0.2">
      <c r="B30" s="55" t="str">
        <f>'3. Staff Rates'!B16</f>
        <v>Data Migration Lead (Vital Position)</v>
      </c>
      <c r="C30" s="37">
        <v>1200</v>
      </c>
      <c r="D30" s="56">
        <f>C30*'3. Staff Rates'!C16</f>
        <v>136800</v>
      </c>
      <c r="E30" s="37">
        <v>0</v>
      </c>
      <c r="F30" s="37">
        <v>1</v>
      </c>
      <c r="G30" s="143"/>
    </row>
    <row r="31" spans="2:15" x14ac:dyDescent="0.2">
      <c r="B31" s="55" t="str">
        <f>'3. Staff Rates'!B17</f>
        <v>OCM Lead (Vital Position)</v>
      </c>
      <c r="C31" s="37">
        <v>1200</v>
      </c>
      <c r="D31" s="56">
        <f>C31*'3. Staff Rates'!C17</f>
        <v>150000</v>
      </c>
      <c r="E31" s="37">
        <v>0</v>
      </c>
      <c r="F31" s="37">
        <v>1</v>
      </c>
      <c r="G31" s="143"/>
    </row>
    <row r="32" spans="2:15" x14ac:dyDescent="0.2">
      <c r="B32" s="55" t="str">
        <f>'3. Staff Rates'!B18</f>
        <v>Training Lead (Vital Position)</v>
      </c>
      <c r="C32" s="37">
        <v>480</v>
      </c>
      <c r="D32" s="56">
        <f>C32*'3. Staff Rates'!C18</f>
        <v>52800</v>
      </c>
      <c r="E32" s="37">
        <v>0</v>
      </c>
      <c r="F32" s="37">
        <v>1</v>
      </c>
      <c r="G32" s="143"/>
    </row>
    <row r="33" spans="2:7" x14ac:dyDescent="0.2">
      <c r="B33" s="55" t="str">
        <f>'3. Staff Rates'!B19</f>
        <v>Testing Lead (Vital Position)</v>
      </c>
      <c r="C33" s="37">
        <v>869</v>
      </c>
      <c r="D33" s="56">
        <f>C33*'3. Staff Rates'!C19</f>
        <v>82572.37999999999</v>
      </c>
      <c r="E33" s="37">
        <v>0</v>
      </c>
      <c r="F33" s="37">
        <v>1</v>
      </c>
      <c r="G33" s="143"/>
    </row>
    <row r="34" spans="2:7" x14ac:dyDescent="0.2">
      <c r="B34" s="55" t="str">
        <f>'3. Staff Rates'!B20</f>
        <v>Release Manager (Vital Position)</v>
      </c>
      <c r="C34" s="37">
        <v>80</v>
      </c>
      <c r="D34" s="56">
        <f>C34*'3. Staff Rates'!C20</f>
        <v>8800</v>
      </c>
      <c r="E34" s="37">
        <v>1</v>
      </c>
      <c r="F34" s="37">
        <v>0</v>
      </c>
      <c r="G34" s="143" t="s">
        <v>96</v>
      </c>
    </row>
    <row r="35" spans="2:7" x14ac:dyDescent="0.2">
      <c r="B35" s="55" t="str">
        <f>'3. Staff Rates'!B21</f>
        <v>IT Help Desk - Support Analyst</v>
      </c>
      <c r="C35" s="37">
        <v>80</v>
      </c>
      <c r="D35" s="56">
        <f>C35*'3. Staff Rates'!C21</f>
        <v>5600</v>
      </c>
      <c r="E35" s="37">
        <v>1</v>
      </c>
      <c r="F35" s="37">
        <v>0</v>
      </c>
    </row>
    <row r="36" spans="2:7" x14ac:dyDescent="0.2">
      <c r="B36" s="55" t="str">
        <f>'3. Staff Rates'!B22</f>
        <v>Integration Lead</v>
      </c>
      <c r="C36" s="37">
        <v>1906</v>
      </c>
      <c r="D36" s="56">
        <f>C36*'3. Staff Rates'!C22</f>
        <v>247780</v>
      </c>
      <c r="E36" s="37">
        <v>0</v>
      </c>
      <c r="F36" s="37">
        <v>1</v>
      </c>
    </row>
    <row r="37" spans="2:7" x14ac:dyDescent="0.2">
      <c r="B37" s="55" t="str">
        <f>'3. Staff Rates'!B23</f>
        <v>Project Manager - Integrations/Billing</v>
      </c>
      <c r="C37" s="37">
        <v>953</v>
      </c>
      <c r="D37" s="56">
        <f>C37*'3. Staff Rates'!C23</f>
        <v>123890</v>
      </c>
      <c r="E37" s="37">
        <v>0</v>
      </c>
      <c r="F37" s="37">
        <v>1</v>
      </c>
    </row>
    <row r="38" spans="2:7" x14ac:dyDescent="0.2">
      <c r="B38" s="55" t="str">
        <f>'3. Staff Rates'!B24</f>
        <v>(Respondent to fill in)</v>
      </c>
      <c r="C38" s="37"/>
      <c r="D38" s="56">
        <f>C38*'3. Staff Rates'!C24</f>
        <v>0</v>
      </c>
      <c r="E38" s="37"/>
      <c r="F38" s="37"/>
    </row>
    <row r="39" spans="2:7" x14ac:dyDescent="0.2">
      <c r="B39" s="55" t="str">
        <f>'3. Staff Rates'!B25</f>
        <v>(Respondent to fill in)</v>
      </c>
      <c r="C39" s="37"/>
      <c r="D39" s="56">
        <f>C39*'3. Staff Rates'!C25</f>
        <v>0</v>
      </c>
      <c r="E39" s="37"/>
      <c r="F39" s="37"/>
    </row>
    <row r="40" spans="2:7" x14ac:dyDescent="0.2">
      <c r="B40" s="55" t="str">
        <f>'3. Staff Rates'!B26</f>
        <v>(Respondent to fill in)</v>
      </c>
      <c r="C40" s="37"/>
      <c r="D40" s="56">
        <f>C40*'3. Staff Rates'!C26</f>
        <v>0</v>
      </c>
      <c r="E40" s="37"/>
      <c r="F40" s="37"/>
    </row>
    <row r="41" spans="2:7" x14ac:dyDescent="0.2">
      <c r="B41" s="55" t="str">
        <f>'3. Staff Rates'!B27</f>
        <v>(Respondent to fill in)</v>
      </c>
      <c r="C41" s="37"/>
      <c r="D41" s="56">
        <f>C41*'3. Staff Rates'!C27</f>
        <v>0</v>
      </c>
      <c r="E41" s="37"/>
      <c r="F41" s="37"/>
    </row>
    <row r="42" spans="2:7" x14ac:dyDescent="0.2">
      <c r="B42" s="55" t="str">
        <f>'3. Staff Rates'!B28</f>
        <v>(Respondent to fill in)</v>
      </c>
      <c r="C42" s="37"/>
      <c r="D42" s="56">
        <f>C42*'3. Staff Rates'!C28</f>
        <v>0</v>
      </c>
      <c r="E42" s="37"/>
      <c r="F42" s="37"/>
    </row>
    <row r="43" spans="2:7" x14ac:dyDescent="0.2">
      <c r="B43" s="55" t="str">
        <f>'3. Staff Rates'!B29</f>
        <v>(Respondent to fill in)</v>
      </c>
      <c r="C43" s="37"/>
      <c r="D43" s="56">
        <f>C43*'3. Staff Rates'!C29</f>
        <v>0</v>
      </c>
      <c r="E43" s="37"/>
      <c r="F43" s="37"/>
    </row>
    <row r="44" spans="2:7" x14ac:dyDescent="0.2">
      <c r="B44" s="55" t="str">
        <f>'3. Staff Rates'!B30</f>
        <v>(Respondent to fill in)</v>
      </c>
      <c r="C44" s="37"/>
      <c r="D44" s="56">
        <f>C44*'3. Staff Rates'!C30</f>
        <v>0</v>
      </c>
      <c r="E44" s="37"/>
      <c r="F44" s="37"/>
    </row>
    <row r="45" spans="2:7" x14ac:dyDescent="0.2">
      <c r="B45" s="55" t="str">
        <f>'3. Staff Rates'!B31</f>
        <v>(Respondent to fill in)</v>
      </c>
      <c r="C45" s="37"/>
      <c r="D45" s="56">
        <f>C45*'3. Staff Rates'!C31</f>
        <v>0</v>
      </c>
      <c r="E45" s="37"/>
      <c r="F45" s="37"/>
    </row>
    <row r="46" spans="2:7" x14ac:dyDescent="0.2">
      <c r="B46" s="55" t="str">
        <f>'3. Staff Rates'!B32</f>
        <v>(Respondent to fill in)</v>
      </c>
      <c r="C46" s="37"/>
      <c r="D46" s="56">
        <f>C46*'3. Staff Rates'!C32</f>
        <v>0</v>
      </c>
      <c r="E46" s="37"/>
      <c r="F46" s="37"/>
    </row>
    <row r="47" spans="2:7" x14ac:dyDescent="0.2">
      <c r="B47" s="55" t="str">
        <f>'3. Staff Rates'!B33</f>
        <v>(Respondent to fill in)</v>
      </c>
      <c r="C47" s="37"/>
      <c r="D47" s="56">
        <f>C47*'3. Staff Rates'!C33</f>
        <v>0</v>
      </c>
      <c r="E47" s="37"/>
      <c r="F47" s="37"/>
    </row>
    <row r="48" spans="2:7" x14ac:dyDescent="0.2">
      <c r="B48" s="55" t="str">
        <f>'3. Staff Rates'!B34</f>
        <v>(Respondent to fill in)</v>
      </c>
      <c r="C48" s="37"/>
      <c r="D48" s="56">
        <f>C48*'3. Staff Rates'!C34</f>
        <v>0</v>
      </c>
      <c r="E48" s="37"/>
      <c r="F48" s="37"/>
    </row>
    <row r="49" spans="2:6" x14ac:dyDescent="0.2">
      <c r="B49" s="55" t="str">
        <f>'3. Staff Rates'!B35</f>
        <v>(Respondent to fill in)</v>
      </c>
      <c r="C49" s="37"/>
      <c r="D49" s="56">
        <f>C49*'3. Staff Rates'!C35</f>
        <v>0</v>
      </c>
      <c r="E49" s="37"/>
      <c r="F49" s="37"/>
    </row>
    <row r="50" spans="2:6" x14ac:dyDescent="0.2">
      <c r="B50" s="55" t="str">
        <f>'3. Staff Rates'!B36</f>
        <v>(Respondent to fill in)</v>
      </c>
      <c r="C50" s="37"/>
      <c r="D50" s="56">
        <f>C50*'3. Staff Rates'!C36</f>
        <v>0</v>
      </c>
      <c r="E50" s="37"/>
      <c r="F50" s="37"/>
    </row>
    <row r="51" spans="2:6" x14ac:dyDescent="0.2">
      <c r="B51" s="55" t="str">
        <f>'3. Staff Rates'!B37</f>
        <v>(Respondent to fill in)</v>
      </c>
      <c r="C51" s="37"/>
      <c r="D51" s="56">
        <f>C51*'3. Staff Rates'!C37</f>
        <v>0</v>
      </c>
      <c r="E51" s="37"/>
      <c r="F51" s="37"/>
    </row>
    <row r="52" spans="2:6" x14ac:dyDescent="0.2">
      <c r="B52" s="55" t="str">
        <f>'3. Staff Rates'!B38</f>
        <v>(Respondent to fill in)</v>
      </c>
      <c r="C52" s="37"/>
      <c r="D52" s="56">
        <f>C52*'3. Staff Rates'!C38</f>
        <v>0</v>
      </c>
      <c r="E52" s="37"/>
      <c r="F52" s="37"/>
    </row>
    <row r="53" spans="2:6" x14ac:dyDescent="0.2">
      <c r="B53" s="55" t="str">
        <f>'3. Staff Rates'!B39</f>
        <v>(Respondent to fill in)</v>
      </c>
      <c r="C53" s="37"/>
      <c r="D53" s="56">
        <f>C53*'3. Staff Rates'!C39</f>
        <v>0</v>
      </c>
      <c r="E53" s="37"/>
      <c r="F53" s="37"/>
    </row>
    <row r="54" spans="2:6" x14ac:dyDescent="0.2">
      <c r="B54" s="55" t="str">
        <f>'3. Staff Rates'!B40</f>
        <v>(Respondent to fill in)</v>
      </c>
      <c r="C54" s="37"/>
      <c r="D54" s="56">
        <f>C54*'3. Staff Rates'!C40</f>
        <v>0</v>
      </c>
      <c r="E54" s="37"/>
      <c r="F54" s="37"/>
    </row>
    <row r="55" spans="2:6" x14ac:dyDescent="0.2">
      <c r="B55" s="55" t="str">
        <f>'3. Staff Rates'!B41</f>
        <v>(Respondent to fill in)</v>
      </c>
      <c r="C55" s="37"/>
      <c r="D55" s="56">
        <f>C55*'3. Staff Rates'!C41</f>
        <v>0</v>
      </c>
      <c r="E55" s="37"/>
      <c r="F55" s="37"/>
    </row>
    <row r="56" spans="2:6" x14ac:dyDescent="0.2">
      <c r="B56" s="55" t="str">
        <f>'3. Staff Rates'!B42</f>
        <v>(Respondent to fill in)</v>
      </c>
      <c r="C56" s="37"/>
      <c r="D56" s="56">
        <f>C56*'3. Staff Rates'!C42</f>
        <v>0</v>
      </c>
      <c r="E56" s="37"/>
      <c r="F56" s="37"/>
    </row>
    <row r="57" spans="2:6" x14ac:dyDescent="0.2">
      <c r="B57" s="55" t="str">
        <f>'3. Staff Rates'!B43</f>
        <v>(Respondent to fill in)</v>
      </c>
      <c r="C57" s="37"/>
      <c r="D57" s="56">
        <f>C57*'3. Staff Rates'!C43</f>
        <v>0</v>
      </c>
      <c r="E57" s="37"/>
      <c r="F57" s="37"/>
    </row>
    <row r="58" spans="2:6" x14ac:dyDescent="0.2">
      <c r="B58" s="55" t="str">
        <f>'3. Staff Rates'!B44</f>
        <v>(Respondent to fill in)</v>
      </c>
      <c r="C58" s="37"/>
      <c r="D58" s="56">
        <f>C58*'3. Staff Rates'!C44</f>
        <v>0</v>
      </c>
      <c r="E58" s="37"/>
      <c r="F58" s="37"/>
    </row>
    <row r="59" spans="2:6" x14ac:dyDescent="0.2">
      <c r="B59" s="55" t="str">
        <f>'3. Staff Rates'!B45</f>
        <v>(Respondent to fill in)</v>
      </c>
      <c r="C59" s="37"/>
      <c r="D59" s="56">
        <f>C59*'3. Staff Rates'!C45</f>
        <v>0</v>
      </c>
      <c r="E59" s="37"/>
      <c r="F59" s="37"/>
    </row>
    <row r="60" spans="2:6" x14ac:dyDescent="0.2">
      <c r="B60" s="55" t="str">
        <f>'3. Staff Rates'!B46</f>
        <v>(Respondent to fill in)</v>
      </c>
      <c r="C60" s="37"/>
      <c r="D60" s="56">
        <f>C60*'3. Staff Rates'!C46</f>
        <v>0</v>
      </c>
      <c r="E60" s="37"/>
      <c r="F60" s="37"/>
    </row>
    <row r="61" spans="2:6" x14ac:dyDescent="0.2">
      <c r="B61" s="55" t="str">
        <f>'3. Staff Rates'!B47</f>
        <v>(Respondent to fill in)</v>
      </c>
      <c r="C61" s="37"/>
      <c r="D61" s="56">
        <f>C61*'3. Staff Rates'!C47</f>
        <v>0</v>
      </c>
      <c r="E61" s="37"/>
      <c r="F61" s="37"/>
    </row>
    <row r="62" spans="2:6" x14ac:dyDescent="0.2">
      <c r="B62" s="55" t="str">
        <f>'3. Staff Rates'!B48</f>
        <v>(Respondent to fill in)</v>
      </c>
      <c r="C62" s="37"/>
      <c r="D62" s="56">
        <f>C62*'3. Staff Rates'!C48</f>
        <v>0</v>
      </c>
      <c r="E62" s="37"/>
      <c r="F62" s="37"/>
    </row>
    <row r="63" spans="2:6" x14ac:dyDescent="0.2">
      <c r="B63" s="55" t="str">
        <f>'3. Staff Rates'!B49</f>
        <v>(Respondent to fill in)</v>
      </c>
      <c r="C63" s="37"/>
      <c r="D63" s="56">
        <f>C63*'3. Staff Rates'!C49</f>
        <v>0</v>
      </c>
      <c r="E63" s="37"/>
      <c r="F63" s="37"/>
    </row>
    <row r="64" spans="2:6" x14ac:dyDescent="0.2">
      <c r="B64" s="55" t="str">
        <f>'3. Staff Rates'!B50</f>
        <v>(Respondent to fill in)</v>
      </c>
      <c r="C64" s="37"/>
      <c r="D64" s="56">
        <f>C64*'3. Staff Rates'!C50</f>
        <v>0</v>
      </c>
      <c r="E64" s="37"/>
      <c r="F64" s="37"/>
    </row>
    <row r="65" spans="2:6" x14ac:dyDescent="0.2">
      <c r="B65" s="55" t="str">
        <f>'3. Staff Rates'!B51</f>
        <v>(Respondent to fill in)</v>
      </c>
      <c r="C65" s="37"/>
      <c r="D65" s="56">
        <f>C65*'3. Staff Rates'!C51</f>
        <v>0</v>
      </c>
      <c r="E65" s="37"/>
      <c r="F65" s="37"/>
    </row>
    <row r="66" spans="2:6" x14ac:dyDescent="0.2">
      <c r="B66" s="55" t="str">
        <f>'3. Staff Rates'!B52</f>
        <v>(Respondent to fill in)</v>
      </c>
      <c r="C66" s="37"/>
      <c r="D66" s="56">
        <f>C66*'3. Staff Rates'!C52</f>
        <v>0</v>
      </c>
      <c r="E66" s="37"/>
      <c r="F66" s="37"/>
    </row>
    <row r="67" spans="2:6" x14ac:dyDescent="0.2">
      <c r="B67" s="55" t="str">
        <f>'3. Staff Rates'!B53</f>
        <v>(Respondent to fill in)</v>
      </c>
      <c r="C67" s="37"/>
      <c r="D67" s="56">
        <f>C67*'3. Staff Rates'!C53</f>
        <v>0</v>
      </c>
      <c r="E67" s="37"/>
      <c r="F67" s="37"/>
    </row>
    <row r="68" spans="2:6" x14ac:dyDescent="0.2">
      <c r="B68" s="55" t="str">
        <f>'3. Staff Rates'!B54</f>
        <v>(Respondent to fill in)</v>
      </c>
      <c r="C68" s="37"/>
      <c r="D68" s="56">
        <f>C68*'3. Staff Rates'!C54</f>
        <v>0</v>
      </c>
      <c r="E68" s="37"/>
      <c r="F68" s="37"/>
    </row>
    <row r="69" spans="2:6" x14ac:dyDescent="0.2">
      <c r="B69" s="55" t="str">
        <f>'3. Staff Rates'!B55</f>
        <v>(Respondent to fill in)</v>
      </c>
      <c r="C69" s="37"/>
      <c r="D69" s="56">
        <f>C69*'3. Staff Rates'!C55</f>
        <v>0</v>
      </c>
      <c r="E69" s="37"/>
      <c r="F69" s="37"/>
    </row>
    <row r="70" spans="2:6" x14ac:dyDescent="0.2">
      <c r="B70" s="55" t="str">
        <f>'3. Staff Rates'!B56</f>
        <v>(Respondent to fill in)</v>
      </c>
      <c r="C70" s="37"/>
      <c r="D70" s="56">
        <f>C70*'3. Staff Rates'!C56</f>
        <v>0</v>
      </c>
      <c r="E70" s="37"/>
      <c r="F70" s="37"/>
    </row>
    <row r="71" spans="2:6" x14ac:dyDescent="0.2">
      <c r="B71" s="55" t="str">
        <f>'3. Staff Rates'!B57</f>
        <v>(Respondent to fill in)</v>
      </c>
      <c r="C71" s="37"/>
      <c r="D71" s="56">
        <f>C71*'3. Staff Rates'!C57</f>
        <v>0</v>
      </c>
      <c r="E71" s="37"/>
      <c r="F71" s="37"/>
    </row>
    <row r="72" spans="2:6" x14ac:dyDescent="0.2">
      <c r="B72" s="55" t="str">
        <f>'3. Staff Rates'!B58</f>
        <v>(Respondent to fill in)</v>
      </c>
      <c r="C72" s="37"/>
      <c r="D72" s="56">
        <f>C72*'3. Staff Rates'!C58</f>
        <v>0</v>
      </c>
      <c r="E72" s="37"/>
      <c r="F72" s="37"/>
    </row>
    <row r="73" spans="2:6" x14ac:dyDescent="0.2">
      <c r="B73" s="55" t="str">
        <f>'3. Staff Rates'!B59</f>
        <v>(Respondent to fill in)</v>
      </c>
      <c r="C73" s="37"/>
      <c r="D73" s="56">
        <f>C73*'3. Staff Rates'!C59</f>
        <v>0</v>
      </c>
      <c r="E73" s="37"/>
      <c r="F73" s="37"/>
    </row>
    <row r="74" spans="2:6" x14ac:dyDescent="0.2">
      <c r="B74" s="55" t="str">
        <f>'3. Staff Rates'!B60</f>
        <v>(Respondent to fill in)</v>
      </c>
      <c r="C74" s="37"/>
      <c r="D74" s="56">
        <f>C74*'3. Staff Rates'!C60</f>
        <v>0</v>
      </c>
      <c r="E74" s="37"/>
      <c r="F74" s="37"/>
    </row>
    <row r="75" spans="2:6" x14ac:dyDescent="0.2">
      <c r="B75" s="55" t="str">
        <f>'3. Staff Rates'!B61</f>
        <v>(Respondent to fill in)</v>
      </c>
      <c r="C75" s="37"/>
      <c r="D75" s="56">
        <f>C75*'3. Staff Rates'!C61</f>
        <v>0</v>
      </c>
      <c r="E75" s="37"/>
      <c r="F75" s="37"/>
    </row>
    <row r="76" spans="2:6" x14ac:dyDescent="0.2">
      <c r="B76" s="55" t="str">
        <f>'3. Staff Rates'!B62</f>
        <v>(Respondent to fill in)</v>
      </c>
      <c r="C76" s="37"/>
      <c r="D76" s="56">
        <f>C76*'3. Staff Rates'!C62</f>
        <v>0</v>
      </c>
      <c r="E76" s="37"/>
      <c r="F76" s="37"/>
    </row>
    <row r="77" spans="2:6" x14ac:dyDescent="0.2">
      <c r="B77" s="55" t="str">
        <f>'3. Staff Rates'!B63</f>
        <v>(Respondent to fill in)</v>
      </c>
      <c r="C77" s="37"/>
      <c r="D77" s="56">
        <f>C77*'3. Staff Rates'!C63</f>
        <v>0</v>
      </c>
      <c r="E77" s="37"/>
      <c r="F77" s="37"/>
    </row>
    <row r="78" spans="2:6" x14ac:dyDescent="0.2">
      <c r="B78" s="55" t="str">
        <f>'3. Staff Rates'!B64</f>
        <v>(Respondent to fill in)</v>
      </c>
      <c r="C78" s="37"/>
      <c r="D78" s="56">
        <f>C78*'3. Staff Rates'!C64</f>
        <v>0</v>
      </c>
      <c r="E78" s="37"/>
      <c r="F78" s="37"/>
    </row>
    <row r="79" spans="2:6" x14ac:dyDescent="0.2">
      <c r="B79" s="55" t="str">
        <f>'3. Staff Rates'!B65</f>
        <v>(Respondent to fill in)</v>
      </c>
      <c r="C79" s="37"/>
      <c r="D79" s="56">
        <f>C79*'3. Staff Rates'!C65</f>
        <v>0</v>
      </c>
      <c r="E79" s="37"/>
      <c r="F79" s="37"/>
    </row>
    <row r="80" spans="2:6" x14ac:dyDescent="0.2">
      <c r="B80" s="55" t="str">
        <f>'3. Staff Rates'!B66</f>
        <v>(Respondent to fill in)</v>
      </c>
      <c r="C80" s="37"/>
      <c r="D80" s="56">
        <f>C80*'3. Staff Rates'!C66</f>
        <v>0</v>
      </c>
      <c r="E80" s="37"/>
      <c r="F80" s="37"/>
    </row>
    <row r="81" spans="2:6" x14ac:dyDescent="0.2">
      <c r="B81" s="55" t="str">
        <f>'3. Staff Rates'!B67</f>
        <v>(Respondent to fill in)</v>
      </c>
      <c r="C81" s="37"/>
      <c r="D81" s="56">
        <f>C81*'3. Staff Rates'!C67</f>
        <v>0</v>
      </c>
      <c r="E81" s="37"/>
      <c r="F81" s="37"/>
    </row>
    <row r="82" spans="2:6" x14ac:dyDescent="0.2">
      <c r="B82" s="55" t="str">
        <f>'3. Staff Rates'!B68</f>
        <v>(Respondent to fill in)</v>
      </c>
      <c r="C82" s="37"/>
      <c r="D82" s="56">
        <f>C82*'3. Staff Rates'!C68</f>
        <v>0</v>
      </c>
      <c r="E82" s="37"/>
      <c r="F82" s="37"/>
    </row>
    <row r="83" spans="2:6" x14ac:dyDescent="0.2">
      <c r="B83" s="55" t="str">
        <f>'3. Staff Rates'!B69</f>
        <v>(Respondent to fill in)</v>
      </c>
      <c r="C83" s="37"/>
      <c r="D83" s="56">
        <f>C83*'3. Staff Rates'!C69</f>
        <v>0</v>
      </c>
      <c r="E83" s="37"/>
      <c r="F83" s="37"/>
    </row>
    <row r="84" spans="2:6" x14ac:dyDescent="0.2">
      <c r="B84" s="55" t="str">
        <f>'3. Staff Rates'!B70</f>
        <v>(Respondent to fill in)</v>
      </c>
      <c r="C84" s="37"/>
      <c r="D84" s="56">
        <f>C84*'3. Staff Rates'!C70</f>
        <v>0</v>
      </c>
      <c r="E84" s="37"/>
      <c r="F84" s="37"/>
    </row>
    <row r="85" spans="2:6" x14ac:dyDescent="0.2">
      <c r="B85" s="7"/>
      <c r="C85" s="39"/>
      <c r="D85" s="38"/>
      <c r="F85" s="38"/>
    </row>
    <row r="86" spans="2:6" ht="15" x14ac:dyDescent="0.25">
      <c r="B86" s="49" t="s">
        <v>7</v>
      </c>
      <c r="C86" s="57">
        <f>SUM(C23:C84)</f>
        <v>14902</v>
      </c>
      <c r="D86" s="58">
        <f>SUM(D23:D84)</f>
        <v>1832020.38</v>
      </c>
      <c r="E86" s="57">
        <f>SUM(E23:E84)</f>
        <v>7</v>
      </c>
      <c r="F86" s="57">
        <f>SUM(F23:F84)</f>
        <v>8</v>
      </c>
    </row>
    <row r="89" spans="2:6" x14ac:dyDescent="0.2">
      <c r="C89" s="67"/>
    </row>
  </sheetData>
  <sheetProtection formatCells="0"/>
  <protectedRanges>
    <protectedRange sqref="C23:C84 E23:F84" name="Range1"/>
  </protectedRanges>
  <mergeCells count="7">
    <mergeCell ref="B19:E19"/>
    <mergeCell ref="B13:C13"/>
    <mergeCell ref="G1:H1"/>
    <mergeCell ref="B10:C10"/>
    <mergeCell ref="B11:C11"/>
    <mergeCell ref="B12:C12"/>
    <mergeCell ref="B5:H5"/>
  </mergeCells>
  <printOptions horizontalCentered="1"/>
  <pageMargins left="0" right="0" top="0.74" bottom="0.5" header="0" footer="0"/>
  <pageSetup scale="56" fitToWidth="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97FA7-F76B-4385-8A93-2ADE2022E035}">
  <sheetPr>
    <pageSetUpPr fitToPage="1"/>
  </sheetPr>
  <dimension ref="A1:Q85"/>
  <sheetViews>
    <sheetView showGridLines="0" topLeftCell="A10" zoomScaleNormal="100" zoomScalePageLayoutView="85" workbookViewId="0">
      <selection activeCell="I36" sqref="I36"/>
    </sheetView>
  </sheetViews>
  <sheetFormatPr defaultColWidth="8.85546875" defaultRowHeight="12.75" x14ac:dyDescent="0.2"/>
  <cols>
    <col min="1" max="1" width="2.85546875" style="9" customWidth="1"/>
    <col min="2" max="2" width="41.42578125" style="9" customWidth="1"/>
    <col min="3" max="4" width="16.140625" style="9" customWidth="1"/>
    <col min="5" max="7" width="14.42578125" style="9" customWidth="1"/>
    <col min="8" max="8" width="14" style="9" customWidth="1"/>
    <col min="9" max="12" width="14.140625" style="9" customWidth="1"/>
    <col min="13" max="13" width="2.140625" style="9" customWidth="1"/>
    <col min="14" max="18" width="14.140625" style="9" customWidth="1"/>
    <col min="19" max="16384" width="8.85546875" style="9"/>
  </cols>
  <sheetData>
    <row r="1" spans="1:9" ht="15.75" x14ac:dyDescent="0.25">
      <c r="A1" s="2" t="s">
        <v>103</v>
      </c>
    </row>
    <row r="2" spans="1:9" ht="15" customHeight="1" x14ac:dyDescent="0.25">
      <c r="A2" s="2" t="s">
        <v>1</v>
      </c>
    </row>
    <row r="3" spans="1:9" ht="15" x14ac:dyDescent="0.25">
      <c r="A3" s="5" t="s">
        <v>40</v>
      </c>
      <c r="E3" s="167"/>
      <c r="F3" s="167"/>
      <c r="G3" s="167"/>
    </row>
    <row r="4" spans="1:9" ht="18" x14ac:dyDescent="0.25">
      <c r="A4" s="10"/>
      <c r="B4" s="7"/>
      <c r="C4" s="7"/>
      <c r="D4" s="7"/>
      <c r="E4" s="7"/>
      <c r="F4" s="7"/>
      <c r="G4" s="11"/>
      <c r="H4" s="12"/>
      <c r="I4" s="7"/>
    </row>
    <row r="5" spans="1:9" ht="79.7" customHeight="1" x14ac:dyDescent="0.25">
      <c r="A5" s="10"/>
      <c r="B5" s="168" t="s">
        <v>125</v>
      </c>
      <c r="C5" s="168"/>
      <c r="D5" s="168"/>
      <c r="E5" s="168"/>
      <c r="F5" s="168"/>
      <c r="G5" s="168"/>
      <c r="H5" s="168"/>
      <c r="I5" s="7"/>
    </row>
    <row r="6" spans="1:9" ht="15" x14ac:dyDescent="0.25">
      <c r="A6" s="10"/>
      <c r="B6" s="14"/>
      <c r="C6" s="14"/>
      <c r="D6" s="14"/>
      <c r="E6" s="14"/>
      <c r="F6" s="14"/>
      <c r="G6" s="14"/>
      <c r="H6" s="13"/>
      <c r="I6" s="7"/>
    </row>
    <row r="7" spans="1:9" ht="18.75" x14ac:dyDescent="0.25">
      <c r="A7" s="10"/>
      <c r="B7" s="79" t="s">
        <v>41</v>
      </c>
      <c r="C7" s="79"/>
      <c r="D7" s="79"/>
      <c r="E7" s="79"/>
      <c r="F7" s="79"/>
      <c r="G7" s="79"/>
      <c r="H7" s="79"/>
      <c r="I7" s="7"/>
    </row>
    <row r="8" spans="1:9" ht="15.6" customHeight="1" x14ac:dyDescent="0.25">
      <c r="A8" s="10"/>
      <c r="B8" s="63"/>
      <c r="C8" s="14"/>
      <c r="D8" s="14"/>
      <c r="E8" s="14"/>
      <c r="F8" s="14"/>
      <c r="G8" s="14"/>
      <c r="H8" s="13"/>
      <c r="I8" s="7"/>
    </row>
    <row r="9" spans="1:9" ht="38.25" x14ac:dyDescent="0.25">
      <c r="A9" s="10"/>
      <c r="B9" s="17" t="s">
        <v>42</v>
      </c>
      <c r="C9" s="140" t="s">
        <v>110</v>
      </c>
      <c r="D9" s="140" t="s">
        <v>93</v>
      </c>
      <c r="E9" s="140" t="s">
        <v>112</v>
      </c>
      <c r="F9" s="14"/>
      <c r="G9" s="14"/>
      <c r="H9" s="13"/>
      <c r="I9" s="7"/>
    </row>
    <row r="10" spans="1:9" ht="14.1" customHeight="1" x14ac:dyDescent="0.25">
      <c r="A10" s="10"/>
      <c r="B10" s="76" t="s">
        <v>111</v>
      </c>
      <c r="C10" s="95">
        <f>$E$85*2.5</f>
        <v>386704</v>
      </c>
      <c r="D10" s="146"/>
      <c r="E10" s="95">
        <f>SUM(C10:D10)</f>
        <v>386704</v>
      </c>
      <c r="F10" s="75"/>
      <c r="G10" s="14"/>
      <c r="H10" s="13"/>
      <c r="I10" s="7"/>
    </row>
    <row r="11" spans="1:9" ht="15" x14ac:dyDescent="0.25">
      <c r="A11" s="10"/>
      <c r="B11" s="76" t="s">
        <v>43</v>
      </c>
      <c r="C11" s="95">
        <f>$E$85*3.5</f>
        <v>541385.6</v>
      </c>
      <c r="D11" s="95">
        <f>$F$85*8.5</f>
        <v>660286.80000000005</v>
      </c>
      <c r="E11" s="95">
        <f t="shared" ref="E11:E15" si="0">SUM(C11:D11)</f>
        <v>1201672.3999999999</v>
      </c>
      <c r="F11" s="75"/>
      <c r="G11" s="14"/>
      <c r="H11" s="13"/>
      <c r="I11" s="7"/>
    </row>
    <row r="12" spans="1:9" ht="15" x14ac:dyDescent="0.25">
      <c r="A12" s="10"/>
      <c r="B12" s="77" t="s">
        <v>44</v>
      </c>
      <c r="C12" s="146"/>
      <c r="D12" s="95">
        <f t="shared" ref="D12" si="1">$F$85*12</f>
        <v>932169.60000000009</v>
      </c>
      <c r="E12" s="95">
        <f t="shared" si="0"/>
        <v>932169.60000000009</v>
      </c>
      <c r="F12" s="75"/>
      <c r="G12" s="14"/>
      <c r="H12" s="13"/>
      <c r="I12" s="7"/>
    </row>
    <row r="13" spans="1:9" ht="15" x14ac:dyDescent="0.25">
      <c r="A13" s="10"/>
      <c r="B13" s="78" t="s">
        <v>45</v>
      </c>
      <c r="C13" s="146"/>
      <c r="D13" s="95">
        <f>$G$85*12</f>
        <v>960134.40000000014</v>
      </c>
      <c r="E13" s="95">
        <f t="shared" si="0"/>
        <v>960134.40000000014</v>
      </c>
      <c r="F13" s="75"/>
      <c r="G13" s="14"/>
      <c r="H13" s="13"/>
      <c r="I13" s="7"/>
    </row>
    <row r="14" spans="1:9" ht="15" x14ac:dyDescent="0.25">
      <c r="A14" s="10"/>
      <c r="B14" s="78" t="s">
        <v>46</v>
      </c>
      <c r="C14" s="146"/>
      <c r="D14" s="95">
        <f>$G$85*12</f>
        <v>960134.40000000014</v>
      </c>
      <c r="E14" s="95">
        <f t="shared" si="0"/>
        <v>960134.40000000014</v>
      </c>
      <c r="F14" s="75"/>
      <c r="G14" s="14"/>
      <c r="H14" s="13"/>
      <c r="I14" s="7"/>
    </row>
    <row r="15" spans="1:9" ht="15" x14ac:dyDescent="0.25">
      <c r="A15" s="10"/>
      <c r="B15" s="78" t="s">
        <v>47</v>
      </c>
      <c r="C15" s="146"/>
      <c r="D15" s="95">
        <f>$G$85*12</f>
        <v>960134.40000000014</v>
      </c>
      <c r="E15" s="95">
        <f t="shared" si="0"/>
        <v>960134.40000000014</v>
      </c>
      <c r="F15" s="75"/>
      <c r="G15" s="14"/>
      <c r="H15" s="13"/>
      <c r="I15" s="7"/>
    </row>
    <row r="16" spans="1:9" ht="15" x14ac:dyDescent="0.25">
      <c r="A16" s="10"/>
      <c r="B16" s="147" t="s">
        <v>67</v>
      </c>
      <c r="C16" s="145">
        <f>SUM(C10:C15)</f>
        <v>928089.59999999998</v>
      </c>
      <c r="D16" s="145">
        <f>SUM(D10:D15)</f>
        <v>4472859.6000000006</v>
      </c>
      <c r="E16" s="145">
        <f>SUM(E10:E15)</f>
        <v>5400949.2000000011</v>
      </c>
      <c r="F16" s="75"/>
      <c r="G16" s="14"/>
      <c r="H16" s="13"/>
      <c r="I16" s="7"/>
    </row>
    <row r="17" spans="1:17" ht="15" x14ac:dyDescent="0.25">
      <c r="A17" s="10"/>
      <c r="B17" s="10"/>
      <c r="C17" s="14"/>
      <c r="D17" s="14"/>
      <c r="E17" s="14"/>
      <c r="F17" s="14"/>
      <c r="G17" s="14"/>
      <c r="H17" s="13"/>
      <c r="I17" s="7"/>
    </row>
    <row r="18" spans="1:17" ht="18.75" x14ac:dyDescent="0.25">
      <c r="A18" s="10"/>
      <c r="B18" s="79" t="s">
        <v>48</v>
      </c>
      <c r="C18" s="79"/>
      <c r="D18" s="79"/>
      <c r="E18" s="79"/>
      <c r="F18" s="79"/>
      <c r="G18" s="79"/>
      <c r="H18" s="79"/>
      <c r="I18" s="7"/>
    </row>
    <row r="19" spans="1:17" ht="15" x14ac:dyDescent="0.25">
      <c r="A19" s="10"/>
      <c r="B19" s="10"/>
      <c r="C19" s="10"/>
      <c r="D19" s="10"/>
      <c r="E19" s="10"/>
      <c r="F19" s="10"/>
      <c r="G19" s="10"/>
      <c r="H19" s="13"/>
      <c r="I19" s="7"/>
    </row>
    <row r="20" spans="1:17" x14ac:dyDescent="0.2">
      <c r="A20" s="64"/>
      <c r="B20" s="171" t="s">
        <v>49</v>
      </c>
      <c r="C20" s="173" t="s">
        <v>87</v>
      </c>
      <c r="D20" s="173" t="s">
        <v>92</v>
      </c>
      <c r="E20" s="169" t="s">
        <v>50</v>
      </c>
      <c r="F20" s="170"/>
      <c r="G20" s="173" t="s">
        <v>51</v>
      </c>
      <c r="H20" s="166" t="s">
        <v>122</v>
      </c>
      <c r="I20" s="166"/>
      <c r="J20" s="166" t="s">
        <v>123</v>
      </c>
      <c r="K20" s="166"/>
    </row>
    <row r="21" spans="1:17" ht="66" customHeight="1" x14ac:dyDescent="0.2">
      <c r="A21" s="64"/>
      <c r="B21" s="172"/>
      <c r="C21" s="174"/>
      <c r="D21" s="174"/>
      <c r="E21" s="140" t="s">
        <v>88</v>
      </c>
      <c r="F21" s="140" t="s">
        <v>93</v>
      </c>
      <c r="G21" s="174"/>
      <c r="H21" s="83" t="s">
        <v>119</v>
      </c>
      <c r="I21" s="83" t="s">
        <v>120</v>
      </c>
      <c r="J21" s="83" t="s">
        <v>119</v>
      </c>
      <c r="K21" s="83" t="s">
        <v>120</v>
      </c>
    </row>
    <row r="22" spans="1:17" x14ac:dyDescent="0.2">
      <c r="A22" s="64"/>
      <c r="B22" s="34" t="s">
        <v>19</v>
      </c>
      <c r="C22" s="35">
        <v>80</v>
      </c>
      <c r="D22" s="35">
        <v>60</v>
      </c>
      <c r="E22" s="36">
        <f>C22*'3. Staff Rates'!C8</f>
        <v>4000</v>
      </c>
      <c r="F22" s="36">
        <f>D22*'3. Staff Rates'!C8</f>
        <v>3000</v>
      </c>
      <c r="G22" s="36">
        <f>D22*'3. Staff Rates'!$D8</f>
        <v>3090</v>
      </c>
      <c r="H22" s="35">
        <v>1</v>
      </c>
      <c r="I22" s="35">
        <v>0</v>
      </c>
      <c r="J22" s="35">
        <v>1</v>
      </c>
      <c r="K22" s="35">
        <v>0</v>
      </c>
    </row>
    <row r="23" spans="1:17" x14ac:dyDescent="0.2">
      <c r="B23" s="59" t="str">
        <f>'3. Staff Rates'!B9</f>
        <v>Executive Lead (Vital Position)</v>
      </c>
      <c r="C23" s="65">
        <v>32</v>
      </c>
      <c r="D23" s="65">
        <v>8</v>
      </c>
      <c r="E23" s="60">
        <f>C23*'3. Staff Rates'!$C9</f>
        <v>6880</v>
      </c>
      <c r="F23" s="60">
        <f>D23*'3. Staff Rates'!C9</f>
        <v>1720</v>
      </c>
      <c r="G23" s="60">
        <f>D23*'3. Staff Rates'!$D9</f>
        <v>1771.6</v>
      </c>
      <c r="H23" s="65">
        <v>1</v>
      </c>
      <c r="I23" s="65">
        <v>0</v>
      </c>
      <c r="J23" s="65">
        <v>1</v>
      </c>
      <c r="K23" s="65">
        <v>0</v>
      </c>
    </row>
    <row r="24" spans="1:17" x14ac:dyDescent="0.2">
      <c r="B24" s="59" t="str">
        <f>'3. Staff Rates'!B10</f>
        <v>Project Manager (Vital Position)</v>
      </c>
      <c r="C24" s="65">
        <v>160</v>
      </c>
      <c r="D24" s="65">
        <v>32</v>
      </c>
      <c r="E24" s="60">
        <f>C24*'3. Staff Rates'!$C10</f>
        <v>22400</v>
      </c>
      <c r="F24" s="60">
        <f>D24*'3. Staff Rates'!C10</f>
        <v>4480</v>
      </c>
      <c r="G24" s="60">
        <f>D24*'3. Staff Rates'!$D10</f>
        <v>4614.3999999999996</v>
      </c>
      <c r="H24" s="65">
        <v>0</v>
      </c>
      <c r="I24" s="65">
        <v>1</v>
      </c>
      <c r="J24" s="65">
        <v>0</v>
      </c>
      <c r="K24" s="65">
        <v>1</v>
      </c>
    </row>
    <row r="25" spans="1:17" x14ac:dyDescent="0.2">
      <c r="B25" s="59" t="str">
        <f>'3. Staff Rates'!B11</f>
        <v>Account Manager (Vital Position)</v>
      </c>
      <c r="C25" s="65">
        <v>40</v>
      </c>
      <c r="D25" s="65">
        <v>40</v>
      </c>
      <c r="E25" s="60">
        <f>C25*'3. Staff Rates'!$C11</f>
        <v>4600</v>
      </c>
      <c r="F25" s="60">
        <f>D25*'3. Staff Rates'!C11</f>
        <v>4600</v>
      </c>
      <c r="G25" s="60">
        <f>D25*'3. Staff Rates'!$D11</f>
        <v>4738</v>
      </c>
      <c r="H25" s="65">
        <v>1</v>
      </c>
      <c r="I25" s="65">
        <v>0</v>
      </c>
      <c r="J25" s="65">
        <v>1</v>
      </c>
      <c r="K25" s="65">
        <v>0</v>
      </c>
    </row>
    <row r="26" spans="1:17" x14ac:dyDescent="0.2">
      <c r="B26" s="59" t="str">
        <f>'3. Staff Rates'!B12</f>
        <v>M&amp;O Manager (Vital Position)</v>
      </c>
      <c r="C26" s="65">
        <v>160</v>
      </c>
      <c r="D26" s="65">
        <v>160</v>
      </c>
      <c r="E26" s="60">
        <f>C26*'3. Staff Rates'!$C12</f>
        <v>18400</v>
      </c>
      <c r="F26" s="60">
        <f>D26*'3. Staff Rates'!C12</f>
        <v>18400</v>
      </c>
      <c r="G26" s="60">
        <f>D26*'3. Staff Rates'!$D12</f>
        <v>18952</v>
      </c>
      <c r="H26" s="65">
        <v>1</v>
      </c>
      <c r="I26" s="65">
        <v>0</v>
      </c>
      <c r="J26" s="65">
        <v>1</v>
      </c>
      <c r="K26" s="65">
        <v>0</v>
      </c>
    </row>
    <row r="27" spans="1:17" ht="12.6" customHeight="1" x14ac:dyDescent="0.2">
      <c r="B27" s="59" t="str">
        <f>'3. Staff Rates'!B13</f>
        <v>Lead Architect (Vital Position)</v>
      </c>
      <c r="C27" s="65">
        <v>40</v>
      </c>
      <c r="D27" s="65">
        <v>40</v>
      </c>
      <c r="E27" s="60">
        <f>C27*'3. Staff Rates'!$C13</f>
        <v>4600</v>
      </c>
      <c r="F27" s="60">
        <f>D27*'3. Staff Rates'!C13</f>
        <v>4600</v>
      </c>
      <c r="G27" s="60">
        <f>D27*'3. Staff Rates'!$D13</f>
        <v>4738</v>
      </c>
      <c r="H27" s="65">
        <v>1</v>
      </c>
      <c r="I27" s="65">
        <v>0</v>
      </c>
      <c r="J27" s="65">
        <v>1</v>
      </c>
      <c r="K27" s="65">
        <v>0</v>
      </c>
    </row>
    <row r="28" spans="1:17" ht="12.6" customHeight="1" x14ac:dyDescent="0.2">
      <c r="B28" s="59" t="str">
        <f>'3. Staff Rates'!B14</f>
        <v>Implementation Lead (Vital Position)</v>
      </c>
      <c r="C28" s="65">
        <v>80</v>
      </c>
      <c r="D28" s="65">
        <v>0</v>
      </c>
      <c r="E28" s="60">
        <f>C28*'3. Staff Rates'!$C14</f>
        <v>10400</v>
      </c>
      <c r="F28" s="60">
        <f>D28*'3. Staff Rates'!C14</f>
        <v>0</v>
      </c>
      <c r="G28" s="60">
        <f>D28*'3. Staff Rates'!$D14</f>
        <v>0</v>
      </c>
      <c r="H28" s="65">
        <v>1</v>
      </c>
      <c r="I28" s="65">
        <v>0</v>
      </c>
      <c r="J28" s="65">
        <v>0</v>
      </c>
      <c r="K28" s="65">
        <v>0</v>
      </c>
    </row>
    <row r="29" spans="1:17" ht="12.95" customHeight="1" x14ac:dyDescent="0.2">
      <c r="B29" s="59" t="str">
        <f>'3. Staff Rates'!B15</f>
        <v>Database Administrator (Vital Position)</v>
      </c>
      <c r="C29" s="65">
        <v>160</v>
      </c>
      <c r="D29" s="65">
        <v>80</v>
      </c>
      <c r="E29" s="60">
        <f>C29*'3. Staff Rates'!$C15</f>
        <v>16480</v>
      </c>
      <c r="F29" s="60">
        <f>D29*'3. Staff Rates'!C15</f>
        <v>8240</v>
      </c>
      <c r="G29" s="60">
        <f>D29*'3. Staff Rates'!$D15</f>
        <v>8487.2000000000007</v>
      </c>
      <c r="H29" s="65">
        <v>0</v>
      </c>
      <c r="I29" s="65">
        <v>1</v>
      </c>
      <c r="J29" s="65">
        <v>0</v>
      </c>
      <c r="K29" s="65">
        <v>1</v>
      </c>
      <c r="L29" s="141"/>
      <c r="M29" s="141"/>
      <c r="N29" s="141"/>
    </row>
    <row r="30" spans="1:17" x14ac:dyDescent="0.2">
      <c r="B30" s="59" t="str">
        <f>'3. Staff Rates'!B16</f>
        <v>Data Migration Lead (Vital Position)</v>
      </c>
      <c r="C30" s="65">
        <v>40</v>
      </c>
      <c r="D30" s="65">
        <v>0</v>
      </c>
      <c r="E30" s="60">
        <f>C30*'3. Staff Rates'!$C16</f>
        <v>4560</v>
      </c>
      <c r="F30" s="60">
        <f>D30*'3. Staff Rates'!C16</f>
        <v>0</v>
      </c>
      <c r="G30" s="60">
        <f>D30*'3. Staff Rates'!$D16</f>
        <v>0</v>
      </c>
      <c r="H30" s="65">
        <v>0</v>
      </c>
      <c r="I30" s="65">
        <v>1</v>
      </c>
      <c r="J30" s="65">
        <v>0</v>
      </c>
      <c r="K30" s="65">
        <v>0</v>
      </c>
      <c r="L30" s="141"/>
      <c r="M30" s="141"/>
      <c r="N30" s="141"/>
      <c r="O30" s="141"/>
      <c r="P30" s="141"/>
      <c r="Q30" s="141"/>
    </row>
    <row r="31" spans="1:17" x14ac:dyDescent="0.2">
      <c r="B31" s="59" t="str">
        <f>'3. Staff Rates'!B17</f>
        <v>OCM Lead (Vital Position)</v>
      </c>
      <c r="C31" s="65">
        <v>40</v>
      </c>
      <c r="D31" s="65">
        <v>0</v>
      </c>
      <c r="E31" s="60">
        <f>C31*'3. Staff Rates'!$C17</f>
        <v>5000</v>
      </c>
      <c r="F31" s="60">
        <f>D31*'3. Staff Rates'!C17</f>
        <v>0</v>
      </c>
      <c r="G31" s="60">
        <f>D31*'3. Staff Rates'!$D17</f>
        <v>0</v>
      </c>
      <c r="H31" s="65">
        <v>0</v>
      </c>
      <c r="I31" s="65">
        <v>1</v>
      </c>
      <c r="J31" s="65">
        <v>0</v>
      </c>
      <c r="K31" s="65">
        <v>0</v>
      </c>
    </row>
    <row r="32" spans="1:17" x14ac:dyDescent="0.2">
      <c r="B32" s="59" t="str">
        <f>'3. Staff Rates'!B18</f>
        <v>Training Lead (Vital Position)</v>
      </c>
      <c r="C32" s="65">
        <v>160</v>
      </c>
      <c r="D32" s="65">
        <v>32</v>
      </c>
      <c r="E32" s="60">
        <f>C32*'3. Staff Rates'!$C18</f>
        <v>17600</v>
      </c>
      <c r="F32" s="60">
        <f>D32*'3. Staff Rates'!C18</f>
        <v>3520</v>
      </c>
      <c r="G32" s="60">
        <f>D32*'3. Staff Rates'!$D18</f>
        <v>3625.6</v>
      </c>
      <c r="H32" s="65">
        <v>0</v>
      </c>
      <c r="I32" s="65">
        <v>1</v>
      </c>
      <c r="J32" s="65">
        <v>0</v>
      </c>
      <c r="K32" s="65">
        <v>1</v>
      </c>
    </row>
    <row r="33" spans="2:11" x14ac:dyDescent="0.2">
      <c r="B33" s="59" t="str">
        <f>'3. Staff Rates'!B19</f>
        <v>Testing Lead (Vital Position)</v>
      </c>
      <c r="C33" s="65">
        <v>80</v>
      </c>
      <c r="D33" s="65">
        <v>40</v>
      </c>
      <c r="E33" s="60">
        <f>C33*'3. Staff Rates'!$C19</f>
        <v>7601.5999999999995</v>
      </c>
      <c r="F33" s="60">
        <f>D33*'3. Staff Rates'!C19</f>
        <v>3800.7999999999997</v>
      </c>
      <c r="G33" s="60">
        <f>D33*'3. Staff Rates'!$D19</f>
        <v>3914.8</v>
      </c>
      <c r="H33" s="65">
        <v>0</v>
      </c>
      <c r="I33" s="65">
        <v>1</v>
      </c>
      <c r="J33" s="65">
        <v>0</v>
      </c>
      <c r="K33" s="65">
        <v>1</v>
      </c>
    </row>
    <row r="34" spans="2:11" x14ac:dyDescent="0.2">
      <c r="B34" s="59" t="str">
        <f>'3. Staff Rates'!B20</f>
        <v>Release Manager (Vital Position)</v>
      </c>
      <c r="C34" s="65">
        <v>40</v>
      </c>
      <c r="D34" s="65">
        <v>80</v>
      </c>
      <c r="E34" s="60">
        <f>C34*'3. Staff Rates'!$C20</f>
        <v>4400</v>
      </c>
      <c r="F34" s="60">
        <f>D34*'3. Staff Rates'!C20</f>
        <v>8800</v>
      </c>
      <c r="G34" s="60">
        <f>D34*'3. Staff Rates'!$D20</f>
        <v>9064</v>
      </c>
      <c r="H34" s="65">
        <v>1</v>
      </c>
      <c r="I34" s="65">
        <v>0</v>
      </c>
      <c r="J34" s="65">
        <v>1</v>
      </c>
      <c r="K34" s="65">
        <v>0</v>
      </c>
    </row>
    <row r="35" spans="2:11" x14ac:dyDescent="0.2">
      <c r="B35" s="59" t="str">
        <f>'3. Staff Rates'!B21</f>
        <v>IT Help Desk - Support Analyst</v>
      </c>
      <c r="C35" s="65">
        <v>8</v>
      </c>
      <c r="D35" s="65">
        <v>160</v>
      </c>
      <c r="E35" s="60">
        <f>C35*'3. Staff Rates'!$C21</f>
        <v>560</v>
      </c>
      <c r="F35" s="60">
        <f>D35*'3. Staff Rates'!C21</f>
        <v>11200</v>
      </c>
      <c r="G35" s="60">
        <f>D35*'3. Staff Rates'!$D21</f>
        <v>11536</v>
      </c>
      <c r="H35" s="65">
        <v>1</v>
      </c>
      <c r="I35" s="65">
        <v>0</v>
      </c>
      <c r="J35" s="65">
        <v>1</v>
      </c>
      <c r="K35" s="65">
        <v>0</v>
      </c>
    </row>
    <row r="36" spans="2:11" x14ac:dyDescent="0.2">
      <c r="B36" s="59" t="str">
        <f>'3. Staff Rates'!B22</f>
        <v>Integration Lead</v>
      </c>
      <c r="C36" s="65">
        <v>160</v>
      </c>
      <c r="D36" s="65">
        <v>32</v>
      </c>
      <c r="E36" s="60">
        <f>C36*'3. Staff Rates'!$C22</f>
        <v>20800</v>
      </c>
      <c r="F36" s="60">
        <f>D36*'3. Staff Rates'!C22</f>
        <v>4160</v>
      </c>
      <c r="G36" s="60">
        <f>D36*'3. Staff Rates'!$D22</f>
        <v>4284.8</v>
      </c>
      <c r="H36" s="65">
        <v>0</v>
      </c>
      <c r="I36" s="65">
        <v>1</v>
      </c>
      <c r="J36" s="65">
        <v>0</v>
      </c>
      <c r="K36" s="65">
        <v>1</v>
      </c>
    </row>
    <row r="37" spans="2:11" x14ac:dyDescent="0.2">
      <c r="B37" s="59" t="str">
        <f>'3. Staff Rates'!B23</f>
        <v>Project Manager - Integrations/Billing</v>
      </c>
      <c r="C37" s="65">
        <v>80</v>
      </c>
      <c r="D37" s="65">
        <v>32</v>
      </c>
      <c r="E37" s="60">
        <f>C37*'3. Staff Rates'!$C23</f>
        <v>10400</v>
      </c>
      <c r="F37" s="60">
        <f>D37*'3. Staff Rates'!C23</f>
        <v>4160</v>
      </c>
      <c r="G37" s="60">
        <f>D37*'3. Staff Rates'!$D23</f>
        <v>4284.8</v>
      </c>
      <c r="H37" s="65">
        <v>0</v>
      </c>
      <c r="I37" s="65">
        <v>1</v>
      </c>
      <c r="J37" s="65">
        <v>0</v>
      </c>
      <c r="K37" s="65">
        <v>1</v>
      </c>
    </row>
    <row r="38" spans="2:11" x14ac:dyDescent="0.2">
      <c r="B38" s="59" t="str">
        <f>'3. Staff Rates'!B24</f>
        <v>(Respondent to fill in)</v>
      </c>
      <c r="C38" s="65"/>
      <c r="D38" s="65"/>
      <c r="E38" s="60">
        <f>C38*'3. Staff Rates'!$C24</f>
        <v>0</v>
      </c>
      <c r="F38" s="60">
        <f>D38*'3. Staff Rates'!C24</f>
        <v>0</v>
      </c>
      <c r="G38" s="60">
        <f>D38*'3. Staff Rates'!$D24</f>
        <v>0</v>
      </c>
      <c r="H38" s="65"/>
      <c r="I38" s="65"/>
      <c r="J38" s="65"/>
      <c r="K38" s="65"/>
    </row>
    <row r="39" spans="2:11" x14ac:dyDescent="0.2">
      <c r="B39" s="59" t="str">
        <f>'3. Staff Rates'!B25</f>
        <v>(Respondent to fill in)</v>
      </c>
      <c r="C39" s="65"/>
      <c r="D39" s="65"/>
      <c r="E39" s="60">
        <f>C39*'3. Staff Rates'!$C25</f>
        <v>0</v>
      </c>
      <c r="F39" s="60">
        <f>D39*'3. Staff Rates'!C25</f>
        <v>0</v>
      </c>
      <c r="G39" s="60">
        <f>D39*'3. Staff Rates'!$D25</f>
        <v>0</v>
      </c>
      <c r="H39" s="65"/>
      <c r="I39" s="65"/>
      <c r="J39" s="65"/>
      <c r="K39" s="65"/>
    </row>
    <row r="40" spans="2:11" x14ac:dyDescent="0.2">
      <c r="B40" s="59" t="str">
        <f>'3. Staff Rates'!B26</f>
        <v>(Respondent to fill in)</v>
      </c>
      <c r="C40" s="65"/>
      <c r="D40" s="65"/>
      <c r="E40" s="60">
        <f>C40*'3. Staff Rates'!$C26</f>
        <v>0</v>
      </c>
      <c r="F40" s="60">
        <f>D40*'3. Staff Rates'!C26</f>
        <v>0</v>
      </c>
      <c r="G40" s="60">
        <f>D40*'3. Staff Rates'!$D26</f>
        <v>0</v>
      </c>
      <c r="H40" s="65"/>
      <c r="I40" s="65"/>
      <c r="J40" s="65"/>
      <c r="K40" s="65"/>
    </row>
    <row r="41" spans="2:11" x14ac:dyDescent="0.2">
      <c r="B41" s="59" t="str">
        <f>'3. Staff Rates'!B27</f>
        <v>(Respondent to fill in)</v>
      </c>
      <c r="C41" s="65"/>
      <c r="D41" s="65"/>
      <c r="E41" s="60">
        <f>C41*'3. Staff Rates'!$C27</f>
        <v>0</v>
      </c>
      <c r="F41" s="60">
        <f>D41*'3. Staff Rates'!C27</f>
        <v>0</v>
      </c>
      <c r="G41" s="60">
        <f>D41*'3. Staff Rates'!$D27</f>
        <v>0</v>
      </c>
      <c r="H41" s="65"/>
      <c r="I41" s="65"/>
      <c r="J41" s="65"/>
      <c r="K41" s="65"/>
    </row>
    <row r="42" spans="2:11" x14ac:dyDescent="0.2">
      <c r="B42" s="59" t="str">
        <f>'3. Staff Rates'!B28</f>
        <v>(Respondent to fill in)</v>
      </c>
      <c r="C42" s="65"/>
      <c r="D42" s="65"/>
      <c r="E42" s="60">
        <f>C42*'3. Staff Rates'!$C28</f>
        <v>0</v>
      </c>
      <c r="F42" s="60">
        <f>D42*'3. Staff Rates'!C28</f>
        <v>0</v>
      </c>
      <c r="G42" s="60">
        <f>D42*'3. Staff Rates'!$D28</f>
        <v>0</v>
      </c>
      <c r="H42" s="65"/>
      <c r="I42" s="65"/>
      <c r="J42" s="65"/>
      <c r="K42" s="65"/>
    </row>
    <row r="43" spans="2:11" x14ac:dyDescent="0.2">
      <c r="B43" s="59" t="str">
        <f>'3. Staff Rates'!B29</f>
        <v>(Respondent to fill in)</v>
      </c>
      <c r="C43" s="65"/>
      <c r="D43" s="65"/>
      <c r="E43" s="60">
        <f>C43*'3. Staff Rates'!$C29</f>
        <v>0</v>
      </c>
      <c r="F43" s="60">
        <f>D43*'3. Staff Rates'!C29</f>
        <v>0</v>
      </c>
      <c r="G43" s="60">
        <f>D43*'3. Staff Rates'!$D29</f>
        <v>0</v>
      </c>
      <c r="H43" s="65"/>
      <c r="I43" s="65"/>
      <c r="J43" s="65"/>
      <c r="K43" s="65"/>
    </row>
    <row r="44" spans="2:11" x14ac:dyDescent="0.2">
      <c r="B44" s="59" t="str">
        <f>'3. Staff Rates'!B30</f>
        <v>(Respondent to fill in)</v>
      </c>
      <c r="C44" s="65"/>
      <c r="D44" s="65"/>
      <c r="E44" s="60">
        <f>C44*'3. Staff Rates'!$C30</f>
        <v>0</v>
      </c>
      <c r="F44" s="60">
        <f>D44*'3. Staff Rates'!C30</f>
        <v>0</v>
      </c>
      <c r="G44" s="60">
        <f>D44*'3. Staff Rates'!$D30</f>
        <v>0</v>
      </c>
      <c r="H44" s="65"/>
      <c r="I44" s="65"/>
      <c r="J44" s="65"/>
      <c r="K44" s="65"/>
    </row>
    <row r="45" spans="2:11" x14ac:dyDescent="0.2">
      <c r="B45" s="59" t="str">
        <f>'3. Staff Rates'!B31</f>
        <v>(Respondent to fill in)</v>
      </c>
      <c r="C45" s="65"/>
      <c r="D45" s="65"/>
      <c r="E45" s="60">
        <f>C45*'3. Staff Rates'!$C31</f>
        <v>0</v>
      </c>
      <c r="F45" s="60">
        <f>D45*'3. Staff Rates'!C31</f>
        <v>0</v>
      </c>
      <c r="G45" s="60">
        <f>D45*'3. Staff Rates'!$D31</f>
        <v>0</v>
      </c>
      <c r="H45" s="65"/>
      <c r="I45" s="65"/>
      <c r="J45" s="65"/>
      <c r="K45" s="65"/>
    </row>
    <row r="46" spans="2:11" x14ac:dyDescent="0.2">
      <c r="B46" s="59" t="str">
        <f>'3. Staff Rates'!B32</f>
        <v>(Respondent to fill in)</v>
      </c>
      <c r="C46" s="65"/>
      <c r="D46" s="65"/>
      <c r="E46" s="60">
        <f>C46*'3. Staff Rates'!$C32</f>
        <v>0</v>
      </c>
      <c r="F46" s="60">
        <f>D46*'3. Staff Rates'!C32</f>
        <v>0</v>
      </c>
      <c r="G46" s="60">
        <f>D46*'3. Staff Rates'!$D32</f>
        <v>0</v>
      </c>
      <c r="H46" s="65"/>
      <c r="I46" s="65"/>
      <c r="J46" s="65"/>
      <c r="K46" s="65"/>
    </row>
    <row r="47" spans="2:11" x14ac:dyDescent="0.2">
      <c r="B47" s="59" t="str">
        <f>'3. Staff Rates'!B33</f>
        <v>(Respondent to fill in)</v>
      </c>
      <c r="C47" s="65"/>
      <c r="D47" s="65"/>
      <c r="E47" s="60">
        <f>C47*'3. Staff Rates'!$C33</f>
        <v>0</v>
      </c>
      <c r="F47" s="60">
        <f>D47*'3. Staff Rates'!C33</f>
        <v>0</v>
      </c>
      <c r="G47" s="60">
        <f>D47*'3. Staff Rates'!$D33</f>
        <v>0</v>
      </c>
      <c r="H47" s="65"/>
      <c r="I47" s="65"/>
      <c r="J47" s="65"/>
      <c r="K47" s="65"/>
    </row>
    <row r="48" spans="2:11" x14ac:dyDescent="0.2">
      <c r="B48" s="59" t="str">
        <f>'3. Staff Rates'!B34</f>
        <v>(Respondent to fill in)</v>
      </c>
      <c r="C48" s="65"/>
      <c r="D48" s="65"/>
      <c r="E48" s="60">
        <f>C48*'3. Staff Rates'!$C34</f>
        <v>0</v>
      </c>
      <c r="F48" s="60">
        <f>D48*'3. Staff Rates'!C34</f>
        <v>0</v>
      </c>
      <c r="G48" s="60">
        <f>D48*'3. Staff Rates'!$D34</f>
        <v>0</v>
      </c>
      <c r="H48" s="65"/>
      <c r="I48" s="65"/>
      <c r="J48" s="65"/>
      <c r="K48" s="65"/>
    </row>
    <row r="49" spans="2:11" x14ac:dyDescent="0.2">
      <c r="B49" s="59" t="str">
        <f>'3. Staff Rates'!B35</f>
        <v>(Respondent to fill in)</v>
      </c>
      <c r="C49" s="65"/>
      <c r="D49" s="65"/>
      <c r="E49" s="60">
        <f>C49*'3. Staff Rates'!$C35</f>
        <v>0</v>
      </c>
      <c r="F49" s="60">
        <f>D49*'3. Staff Rates'!C35</f>
        <v>0</v>
      </c>
      <c r="G49" s="60">
        <f>D49*'3. Staff Rates'!$D35</f>
        <v>0</v>
      </c>
      <c r="H49" s="65"/>
      <c r="I49" s="65"/>
      <c r="J49" s="65"/>
      <c r="K49" s="65"/>
    </row>
    <row r="50" spans="2:11" x14ac:dyDescent="0.2">
      <c r="B50" s="59" t="str">
        <f>'3. Staff Rates'!B36</f>
        <v>(Respondent to fill in)</v>
      </c>
      <c r="C50" s="65"/>
      <c r="D50" s="65"/>
      <c r="E50" s="60">
        <f>C50*'3. Staff Rates'!$C36</f>
        <v>0</v>
      </c>
      <c r="F50" s="60">
        <f>D50*'3. Staff Rates'!C36</f>
        <v>0</v>
      </c>
      <c r="G50" s="60">
        <f>D50*'3. Staff Rates'!$D36</f>
        <v>0</v>
      </c>
      <c r="H50" s="65"/>
      <c r="I50" s="65"/>
      <c r="J50" s="65"/>
      <c r="K50" s="65"/>
    </row>
    <row r="51" spans="2:11" x14ac:dyDescent="0.2">
      <c r="B51" s="59" t="str">
        <f>'3. Staff Rates'!B37</f>
        <v>(Respondent to fill in)</v>
      </c>
      <c r="C51" s="65"/>
      <c r="D51" s="65"/>
      <c r="E51" s="60">
        <f>C51*'3. Staff Rates'!$C37</f>
        <v>0</v>
      </c>
      <c r="F51" s="60">
        <f>D51*'3. Staff Rates'!C37</f>
        <v>0</v>
      </c>
      <c r="G51" s="60">
        <f>D51*'3. Staff Rates'!$D37</f>
        <v>0</v>
      </c>
      <c r="H51" s="65"/>
      <c r="I51" s="65"/>
      <c r="J51" s="65"/>
      <c r="K51" s="65"/>
    </row>
    <row r="52" spans="2:11" x14ac:dyDescent="0.2">
      <c r="B52" s="59" t="str">
        <f>'3. Staff Rates'!B38</f>
        <v>(Respondent to fill in)</v>
      </c>
      <c r="C52" s="65"/>
      <c r="D52" s="65"/>
      <c r="E52" s="60">
        <f>C52*'3. Staff Rates'!$C38</f>
        <v>0</v>
      </c>
      <c r="F52" s="60">
        <f>D52*'3. Staff Rates'!C38</f>
        <v>0</v>
      </c>
      <c r="G52" s="60">
        <f>D52*'3. Staff Rates'!$D38</f>
        <v>0</v>
      </c>
      <c r="H52" s="65"/>
      <c r="I52" s="65"/>
      <c r="J52" s="65"/>
      <c r="K52" s="65"/>
    </row>
    <row r="53" spans="2:11" x14ac:dyDescent="0.2">
      <c r="B53" s="59" t="str">
        <f>'3. Staff Rates'!B39</f>
        <v>(Respondent to fill in)</v>
      </c>
      <c r="C53" s="65"/>
      <c r="D53" s="65"/>
      <c r="E53" s="60">
        <f>C53*'3. Staff Rates'!$C39</f>
        <v>0</v>
      </c>
      <c r="F53" s="60">
        <f>D53*'3. Staff Rates'!C39</f>
        <v>0</v>
      </c>
      <c r="G53" s="60">
        <f>D53*'3. Staff Rates'!$D39</f>
        <v>0</v>
      </c>
      <c r="H53" s="65"/>
      <c r="I53" s="65"/>
      <c r="J53" s="65"/>
      <c r="K53" s="65"/>
    </row>
    <row r="54" spans="2:11" x14ac:dyDescent="0.2">
      <c r="B54" s="59" t="str">
        <f>'3. Staff Rates'!B40</f>
        <v>(Respondent to fill in)</v>
      </c>
      <c r="C54" s="65"/>
      <c r="D54" s="65"/>
      <c r="E54" s="60">
        <f>C54*'3. Staff Rates'!$C40</f>
        <v>0</v>
      </c>
      <c r="F54" s="60">
        <f>D54*'3. Staff Rates'!C40</f>
        <v>0</v>
      </c>
      <c r="G54" s="60">
        <f>D54*'3. Staff Rates'!$D40</f>
        <v>0</v>
      </c>
      <c r="H54" s="65"/>
      <c r="I54" s="65"/>
      <c r="J54" s="65"/>
      <c r="K54" s="65"/>
    </row>
    <row r="55" spans="2:11" x14ac:dyDescent="0.2">
      <c r="B55" s="59" t="str">
        <f>'3. Staff Rates'!B41</f>
        <v>(Respondent to fill in)</v>
      </c>
      <c r="C55" s="65"/>
      <c r="D55" s="65"/>
      <c r="E55" s="60">
        <f>C55*'3. Staff Rates'!$C41</f>
        <v>0</v>
      </c>
      <c r="F55" s="60">
        <f>D55*'3. Staff Rates'!C41</f>
        <v>0</v>
      </c>
      <c r="G55" s="60">
        <f>D55*'3. Staff Rates'!$D41</f>
        <v>0</v>
      </c>
      <c r="H55" s="65"/>
      <c r="I55" s="65"/>
      <c r="J55" s="65"/>
      <c r="K55" s="65"/>
    </row>
    <row r="56" spans="2:11" x14ac:dyDescent="0.2">
      <c r="B56" s="59" t="str">
        <f>'3. Staff Rates'!B42</f>
        <v>(Respondent to fill in)</v>
      </c>
      <c r="C56" s="65"/>
      <c r="D56" s="65"/>
      <c r="E56" s="60">
        <f>C56*'3. Staff Rates'!$C42</f>
        <v>0</v>
      </c>
      <c r="F56" s="60">
        <f>D56*'3. Staff Rates'!C42</f>
        <v>0</v>
      </c>
      <c r="G56" s="60">
        <f>D56*'3. Staff Rates'!$D42</f>
        <v>0</v>
      </c>
      <c r="H56" s="65"/>
      <c r="I56" s="65"/>
      <c r="J56" s="65"/>
      <c r="K56" s="65"/>
    </row>
    <row r="57" spans="2:11" x14ac:dyDescent="0.2">
      <c r="B57" s="59" t="str">
        <f>'3. Staff Rates'!B43</f>
        <v>(Respondent to fill in)</v>
      </c>
      <c r="C57" s="65"/>
      <c r="D57" s="65"/>
      <c r="E57" s="60">
        <f>C57*'3. Staff Rates'!$C43</f>
        <v>0</v>
      </c>
      <c r="F57" s="60">
        <f>D57*'3. Staff Rates'!C43</f>
        <v>0</v>
      </c>
      <c r="G57" s="60">
        <f>D57*'3. Staff Rates'!$D43</f>
        <v>0</v>
      </c>
      <c r="H57" s="65"/>
      <c r="I57" s="65"/>
      <c r="J57" s="65"/>
      <c r="K57" s="65"/>
    </row>
    <row r="58" spans="2:11" x14ac:dyDescent="0.2">
      <c r="B58" s="59" t="str">
        <f>'3. Staff Rates'!B44</f>
        <v>(Respondent to fill in)</v>
      </c>
      <c r="C58" s="65"/>
      <c r="D58" s="65"/>
      <c r="E58" s="60">
        <f>C58*'3. Staff Rates'!$C44</f>
        <v>0</v>
      </c>
      <c r="F58" s="60">
        <f>D58*'3. Staff Rates'!C44</f>
        <v>0</v>
      </c>
      <c r="G58" s="60">
        <f>D58*'3. Staff Rates'!$D44</f>
        <v>0</v>
      </c>
      <c r="H58" s="65"/>
      <c r="I58" s="65"/>
      <c r="J58" s="65"/>
      <c r="K58" s="65"/>
    </row>
    <row r="59" spans="2:11" x14ac:dyDescent="0.2">
      <c r="B59" s="59" t="str">
        <f>'3. Staff Rates'!B45</f>
        <v>(Respondent to fill in)</v>
      </c>
      <c r="C59" s="65"/>
      <c r="D59" s="65"/>
      <c r="E59" s="60">
        <f>C59*'3. Staff Rates'!$C45</f>
        <v>0</v>
      </c>
      <c r="F59" s="60">
        <f>D59*'3. Staff Rates'!C45</f>
        <v>0</v>
      </c>
      <c r="G59" s="60">
        <f>D59*'3. Staff Rates'!$D45</f>
        <v>0</v>
      </c>
      <c r="H59" s="65"/>
      <c r="I59" s="65"/>
      <c r="J59" s="65"/>
      <c r="K59" s="65"/>
    </row>
    <row r="60" spans="2:11" x14ac:dyDescent="0.2">
      <c r="B60" s="59" t="str">
        <f>'3. Staff Rates'!B46</f>
        <v>(Respondent to fill in)</v>
      </c>
      <c r="C60" s="65"/>
      <c r="D60" s="65"/>
      <c r="E60" s="60">
        <f>C60*'3. Staff Rates'!$C46</f>
        <v>0</v>
      </c>
      <c r="F60" s="60">
        <f>D60*'3. Staff Rates'!C46</f>
        <v>0</v>
      </c>
      <c r="G60" s="60">
        <f>D60*'3. Staff Rates'!$D46</f>
        <v>0</v>
      </c>
      <c r="H60" s="65"/>
      <c r="I60" s="65"/>
      <c r="J60" s="65"/>
      <c r="K60" s="65"/>
    </row>
    <row r="61" spans="2:11" x14ac:dyDescent="0.2">
      <c r="B61" s="59" t="str">
        <f>'3. Staff Rates'!B47</f>
        <v>(Respondent to fill in)</v>
      </c>
      <c r="C61" s="65"/>
      <c r="D61" s="65"/>
      <c r="E61" s="60">
        <f>C61*'3. Staff Rates'!$C47</f>
        <v>0</v>
      </c>
      <c r="F61" s="60">
        <f>D61*'3. Staff Rates'!C47</f>
        <v>0</v>
      </c>
      <c r="G61" s="60">
        <f>D61*'3. Staff Rates'!$D47</f>
        <v>0</v>
      </c>
      <c r="H61" s="65"/>
      <c r="I61" s="65"/>
      <c r="J61" s="65"/>
      <c r="K61" s="65"/>
    </row>
    <row r="62" spans="2:11" x14ac:dyDescent="0.2">
      <c r="B62" s="59" t="str">
        <f>'3. Staff Rates'!B48</f>
        <v>(Respondent to fill in)</v>
      </c>
      <c r="C62" s="65"/>
      <c r="D62" s="65"/>
      <c r="E62" s="60">
        <f>C62*'3. Staff Rates'!$C48</f>
        <v>0</v>
      </c>
      <c r="F62" s="60">
        <f>D62*'3. Staff Rates'!C48</f>
        <v>0</v>
      </c>
      <c r="G62" s="60">
        <f>D62*'3. Staff Rates'!$D48</f>
        <v>0</v>
      </c>
      <c r="H62" s="65"/>
      <c r="I62" s="65"/>
      <c r="J62" s="65"/>
      <c r="K62" s="65"/>
    </row>
    <row r="63" spans="2:11" x14ac:dyDescent="0.2">
      <c r="B63" s="59" t="str">
        <f>'3. Staff Rates'!B49</f>
        <v>(Respondent to fill in)</v>
      </c>
      <c r="C63" s="65"/>
      <c r="D63" s="65"/>
      <c r="E63" s="60">
        <f>C63*'3. Staff Rates'!$C49</f>
        <v>0</v>
      </c>
      <c r="F63" s="60">
        <f>D63*'3. Staff Rates'!C49</f>
        <v>0</v>
      </c>
      <c r="G63" s="60">
        <f>D63*'3. Staff Rates'!$D49</f>
        <v>0</v>
      </c>
      <c r="H63" s="65"/>
      <c r="I63" s="65"/>
      <c r="J63" s="65"/>
      <c r="K63" s="65"/>
    </row>
    <row r="64" spans="2:11" x14ac:dyDescent="0.2">
      <c r="B64" s="59" t="str">
        <f>'3. Staff Rates'!B50</f>
        <v>(Respondent to fill in)</v>
      </c>
      <c r="C64" s="65"/>
      <c r="D64" s="65"/>
      <c r="E64" s="60">
        <f>C64*'3. Staff Rates'!$C50</f>
        <v>0</v>
      </c>
      <c r="F64" s="60">
        <f>D64*'3. Staff Rates'!C50</f>
        <v>0</v>
      </c>
      <c r="G64" s="60">
        <f>D64*'3. Staff Rates'!$D50</f>
        <v>0</v>
      </c>
      <c r="H64" s="65"/>
      <c r="I64" s="65"/>
      <c r="J64" s="65"/>
      <c r="K64" s="65"/>
    </row>
    <row r="65" spans="2:11" x14ac:dyDescent="0.2">
      <c r="B65" s="59" t="str">
        <f>'3. Staff Rates'!B51</f>
        <v>(Respondent to fill in)</v>
      </c>
      <c r="C65" s="65"/>
      <c r="D65" s="65"/>
      <c r="E65" s="60">
        <f>C65*'3. Staff Rates'!$C51</f>
        <v>0</v>
      </c>
      <c r="F65" s="60">
        <f>D65*'3. Staff Rates'!C51</f>
        <v>0</v>
      </c>
      <c r="G65" s="60">
        <f>D65*'3. Staff Rates'!$D51</f>
        <v>0</v>
      </c>
      <c r="H65" s="65"/>
      <c r="I65" s="65"/>
      <c r="J65" s="65"/>
      <c r="K65" s="65"/>
    </row>
    <row r="66" spans="2:11" x14ac:dyDescent="0.2">
      <c r="B66" s="59" t="str">
        <f>'3. Staff Rates'!B52</f>
        <v>(Respondent to fill in)</v>
      </c>
      <c r="C66" s="65"/>
      <c r="D66" s="65"/>
      <c r="E66" s="60">
        <f>C66*'3. Staff Rates'!$C52</f>
        <v>0</v>
      </c>
      <c r="F66" s="60">
        <f>D66*'3. Staff Rates'!C52</f>
        <v>0</v>
      </c>
      <c r="G66" s="60">
        <f>D66*'3. Staff Rates'!$D52</f>
        <v>0</v>
      </c>
      <c r="H66" s="65"/>
      <c r="I66" s="65"/>
      <c r="J66" s="65"/>
      <c r="K66" s="65"/>
    </row>
    <row r="67" spans="2:11" x14ac:dyDescent="0.2">
      <c r="B67" s="59" t="str">
        <f>'3. Staff Rates'!B53</f>
        <v>(Respondent to fill in)</v>
      </c>
      <c r="C67" s="65"/>
      <c r="D67" s="65"/>
      <c r="E67" s="60">
        <f>C67*'3. Staff Rates'!$C53</f>
        <v>0</v>
      </c>
      <c r="F67" s="60">
        <f>D67*'3. Staff Rates'!C53</f>
        <v>0</v>
      </c>
      <c r="G67" s="60">
        <f>D67*'3. Staff Rates'!$D53</f>
        <v>0</v>
      </c>
      <c r="H67" s="65"/>
      <c r="I67" s="65"/>
      <c r="J67" s="65"/>
      <c r="K67" s="65"/>
    </row>
    <row r="68" spans="2:11" x14ac:dyDescent="0.2">
      <c r="B68" s="59" t="str">
        <f>'3. Staff Rates'!B54</f>
        <v>(Respondent to fill in)</v>
      </c>
      <c r="C68" s="65"/>
      <c r="D68" s="65"/>
      <c r="E68" s="60">
        <f>C68*'3. Staff Rates'!$C54</f>
        <v>0</v>
      </c>
      <c r="F68" s="60">
        <f>D68*'3. Staff Rates'!C54</f>
        <v>0</v>
      </c>
      <c r="G68" s="60">
        <f>D68*'3. Staff Rates'!$D54</f>
        <v>0</v>
      </c>
      <c r="H68" s="65"/>
      <c r="I68" s="65"/>
      <c r="J68" s="65"/>
      <c r="K68" s="65"/>
    </row>
    <row r="69" spans="2:11" x14ac:dyDescent="0.2">
      <c r="B69" s="59" t="str">
        <f>'3. Staff Rates'!B55</f>
        <v>(Respondent to fill in)</v>
      </c>
      <c r="C69" s="65"/>
      <c r="D69" s="65"/>
      <c r="E69" s="60">
        <f>C69*'3. Staff Rates'!$C55</f>
        <v>0</v>
      </c>
      <c r="F69" s="60">
        <f>D69*'3. Staff Rates'!C55</f>
        <v>0</v>
      </c>
      <c r="G69" s="60">
        <f>D69*'3. Staff Rates'!$D55</f>
        <v>0</v>
      </c>
      <c r="H69" s="65"/>
      <c r="I69" s="65"/>
      <c r="J69" s="65"/>
      <c r="K69" s="65"/>
    </row>
    <row r="70" spans="2:11" x14ac:dyDescent="0.2">
      <c r="B70" s="59" t="str">
        <f>'3. Staff Rates'!B56</f>
        <v>(Respondent to fill in)</v>
      </c>
      <c r="C70" s="65"/>
      <c r="D70" s="65"/>
      <c r="E70" s="60">
        <f>C70*'3. Staff Rates'!$C56</f>
        <v>0</v>
      </c>
      <c r="F70" s="60">
        <f>D70*'3. Staff Rates'!C56</f>
        <v>0</v>
      </c>
      <c r="G70" s="60">
        <f>D70*'3. Staff Rates'!$D56</f>
        <v>0</v>
      </c>
      <c r="H70" s="65"/>
      <c r="I70" s="65"/>
      <c r="J70" s="65"/>
      <c r="K70" s="65"/>
    </row>
    <row r="71" spans="2:11" x14ac:dyDescent="0.2">
      <c r="B71" s="59" t="str">
        <f>'3. Staff Rates'!B57</f>
        <v>(Respondent to fill in)</v>
      </c>
      <c r="C71" s="65"/>
      <c r="D71" s="65"/>
      <c r="E71" s="60">
        <f>C71*'3. Staff Rates'!$C57</f>
        <v>0</v>
      </c>
      <c r="F71" s="60">
        <f>D71*'3. Staff Rates'!C57</f>
        <v>0</v>
      </c>
      <c r="G71" s="60">
        <f>D71*'3. Staff Rates'!$D57</f>
        <v>0</v>
      </c>
      <c r="H71" s="65"/>
      <c r="I71" s="65"/>
      <c r="J71" s="65"/>
      <c r="K71" s="65"/>
    </row>
    <row r="72" spans="2:11" x14ac:dyDescent="0.2">
      <c r="B72" s="59" t="str">
        <f>'3. Staff Rates'!B58</f>
        <v>(Respondent to fill in)</v>
      </c>
      <c r="C72" s="65"/>
      <c r="D72" s="65"/>
      <c r="E72" s="60">
        <f>C72*'3. Staff Rates'!$C58</f>
        <v>0</v>
      </c>
      <c r="F72" s="60">
        <f>D72*'3. Staff Rates'!C58</f>
        <v>0</v>
      </c>
      <c r="G72" s="60">
        <f>D72*'3. Staff Rates'!$D58</f>
        <v>0</v>
      </c>
      <c r="H72" s="65"/>
      <c r="I72" s="65"/>
      <c r="J72" s="65"/>
      <c r="K72" s="65"/>
    </row>
    <row r="73" spans="2:11" x14ac:dyDescent="0.2">
      <c r="B73" s="59" t="str">
        <f>'3. Staff Rates'!B59</f>
        <v>(Respondent to fill in)</v>
      </c>
      <c r="C73" s="65"/>
      <c r="D73" s="65"/>
      <c r="E73" s="60">
        <f>C73*'3. Staff Rates'!$C59</f>
        <v>0</v>
      </c>
      <c r="F73" s="60">
        <f>D73*'3. Staff Rates'!C59</f>
        <v>0</v>
      </c>
      <c r="G73" s="60">
        <f>D73*'3. Staff Rates'!$D59</f>
        <v>0</v>
      </c>
      <c r="H73" s="65"/>
      <c r="I73" s="65"/>
      <c r="J73" s="65"/>
      <c r="K73" s="65"/>
    </row>
    <row r="74" spans="2:11" x14ac:dyDescent="0.2">
      <c r="B74" s="59" t="str">
        <f>'3. Staff Rates'!B60</f>
        <v>(Respondent to fill in)</v>
      </c>
      <c r="C74" s="65"/>
      <c r="D74" s="65"/>
      <c r="E74" s="60">
        <f>C74*'3. Staff Rates'!$C60</f>
        <v>0</v>
      </c>
      <c r="F74" s="60">
        <f>D74*'3. Staff Rates'!C60</f>
        <v>0</v>
      </c>
      <c r="G74" s="60">
        <f>D74*'3. Staff Rates'!$D60</f>
        <v>0</v>
      </c>
      <c r="H74" s="65"/>
      <c r="I74" s="65"/>
      <c r="J74" s="65"/>
      <c r="K74" s="65"/>
    </row>
    <row r="75" spans="2:11" x14ac:dyDescent="0.2">
      <c r="B75" s="59" t="str">
        <f>'3. Staff Rates'!B61</f>
        <v>(Respondent to fill in)</v>
      </c>
      <c r="C75" s="65"/>
      <c r="D75" s="65"/>
      <c r="E75" s="60">
        <f>C75*'3. Staff Rates'!$C61</f>
        <v>0</v>
      </c>
      <c r="F75" s="60">
        <f>D75*'3. Staff Rates'!C61</f>
        <v>0</v>
      </c>
      <c r="G75" s="60">
        <f>D75*'3. Staff Rates'!$D61</f>
        <v>0</v>
      </c>
      <c r="H75" s="65"/>
      <c r="I75" s="65"/>
      <c r="J75" s="65"/>
      <c r="K75" s="65"/>
    </row>
    <row r="76" spans="2:11" x14ac:dyDescent="0.2">
      <c r="B76" s="59" t="str">
        <f>'3. Staff Rates'!B62</f>
        <v>(Respondent to fill in)</v>
      </c>
      <c r="C76" s="65"/>
      <c r="D76" s="65"/>
      <c r="E76" s="60">
        <f>C76*'3. Staff Rates'!$C62</f>
        <v>0</v>
      </c>
      <c r="F76" s="60">
        <f>D76*'3. Staff Rates'!C62</f>
        <v>0</v>
      </c>
      <c r="G76" s="60">
        <f>D76*'3. Staff Rates'!$D62</f>
        <v>0</v>
      </c>
      <c r="H76" s="65"/>
      <c r="I76" s="65"/>
      <c r="J76" s="65"/>
      <c r="K76" s="65"/>
    </row>
    <row r="77" spans="2:11" x14ac:dyDescent="0.2">
      <c r="B77" s="59" t="str">
        <f>'3. Staff Rates'!B63</f>
        <v>(Respondent to fill in)</v>
      </c>
      <c r="C77" s="65"/>
      <c r="D77" s="65"/>
      <c r="E77" s="60">
        <f>C77*'3. Staff Rates'!$C63</f>
        <v>0</v>
      </c>
      <c r="F77" s="60">
        <f>D77*'3. Staff Rates'!C63</f>
        <v>0</v>
      </c>
      <c r="G77" s="60">
        <f>D77*'3. Staff Rates'!$D63</f>
        <v>0</v>
      </c>
      <c r="H77" s="65"/>
      <c r="I77" s="65"/>
      <c r="J77" s="65"/>
      <c r="K77" s="65"/>
    </row>
    <row r="78" spans="2:11" x14ac:dyDescent="0.2">
      <c r="B78" s="59" t="str">
        <f>'3. Staff Rates'!B64</f>
        <v>(Respondent to fill in)</v>
      </c>
      <c r="C78" s="65"/>
      <c r="D78" s="65"/>
      <c r="E78" s="60">
        <f>C78*'3. Staff Rates'!$C64</f>
        <v>0</v>
      </c>
      <c r="F78" s="60">
        <f>D78*'3. Staff Rates'!C64</f>
        <v>0</v>
      </c>
      <c r="G78" s="60">
        <f>D78*'3. Staff Rates'!$D64</f>
        <v>0</v>
      </c>
      <c r="H78" s="65"/>
      <c r="I78" s="65"/>
      <c r="J78" s="65"/>
      <c r="K78" s="65"/>
    </row>
    <row r="79" spans="2:11" x14ac:dyDescent="0.2">
      <c r="B79" s="59" t="str">
        <f>'3. Staff Rates'!B65</f>
        <v>(Respondent to fill in)</v>
      </c>
      <c r="C79" s="65"/>
      <c r="D79" s="65"/>
      <c r="E79" s="60">
        <f>C79*'3. Staff Rates'!$C65</f>
        <v>0</v>
      </c>
      <c r="F79" s="60">
        <f>D79*'3. Staff Rates'!C65</f>
        <v>0</v>
      </c>
      <c r="G79" s="60">
        <f>D79*'3. Staff Rates'!$D65</f>
        <v>0</v>
      </c>
      <c r="H79" s="65"/>
      <c r="I79" s="65"/>
      <c r="J79" s="65"/>
      <c r="K79" s="65"/>
    </row>
    <row r="80" spans="2:11" x14ac:dyDescent="0.2">
      <c r="B80" s="59" t="str">
        <f>'3. Staff Rates'!B66</f>
        <v>(Respondent to fill in)</v>
      </c>
      <c r="C80" s="65"/>
      <c r="D80" s="65"/>
      <c r="E80" s="60">
        <f>C80*'3. Staff Rates'!$C66</f>
        <v>0</v>
      </c>
      <c r="F80" s="60">
        <f>D80*'3. Staff Rates'!C66</f>
        <v>0</v>
      </c>
      <c r="G80" s="60">
        <f>D80*'3. Staff Rates'!$D66</f>
        <v>0</v>
      </c>
      <c r="H80" s="65"/>
      <c r="I80" s="65"/>
      <c r="J80" s="65"/>
      <c r="K80" s="65"/>
    </row>
    <row r="81" spans="2:11" x14ac:dyDescent="0.2">
      <c r="B81" s="59" t="str">
        <f>'3. Staff Rates'!B67</f>
        <v>(Respondent to fill in)</v>
      </c>
      <c r="C81" s="65"/>
      <c r="D81" s="65"/>
      <c r="E81" s="60">
        <f>C81*'3. Staff Rates'!$C67</f>
        <v>0</v>
      </c>
      <c r="F81" s="60">
        <f>D81*'3. Staff Rates'!C67</f>
        <v>0</v>
      </c>
      <c r="G81" s="60">
        <f>D81*'3. Staff Rates'!$D67</f>
        <v>0</v>
      </c>
      <c r="H81" s="65"/>
      <c r="I81" s="65"/>
      <c r="J81" s="65"/>
      <c r="K81" s="65"/>
    </row>
    <row r="82" spans="2:11" x14ac:dyDescent="0.2">
      <c r="B82" s="59" t="str">
        <f>'3. Staff Rates'!B68</f>
        <v>(Respondent to fill in)</v>
      </c>
      <c r="C82" s="65"/>
      <c r="D82" s="65"/>
      <c r="E82" s="60">
        <f>C82*'3. Staff Rates'!$C68</f>
        <v>0</v>
      </c>
      <c r="F82" s="60">
        <f>D82*'3. Staff Rates'!C68</f>
        <v>0</v>
      </c>
      <c r="G82" s="60">
        <f>D82*'3. Staff Rates'!$D68</f>
        <v>0</v>
      </c>
      <c r="H82" s="65"/>
      <c r="I82" s="65"/>
      <c r="J82" s="65"/>
      <c r="K82" s="65"/>
    </row>
    <row r="83" spans="2:11" x14ac:dyDescent="0.2">
      <c r="B83" s="59" t="str">
        <f>'3. Staff Rates'!B69</f>
        <v>(Respondent to fill in)</v>
      </c>
      <c r="C83" s="65"/>
      <c r="D83" s="65"/>
      <c r="E83" s="60">
        <f>C83*'3. Staff Rates'!$C69</f>
        <v>0</v>
      </c>
      <c r="F83" s="60">
        <f>D83*'3. Staff Rates'!C69</f>
        <v>0</v>
      </c>
      <c r="G83" s="60">
        <f>D83*'3. Staff Rates'!$D69</f>
        <v>0</v>
      </c>
      <c r="H83" s="65"/>
      <c r="I83" s="65"/>
      <c r="J83" s="65"/>
      <c r="K83" s="65"/>
    </row>
    <row r="84" spans="2:11" x14ac:dyDescent="0.2">
      <c r="B84" s="59" t="str">
        <f>'3. Staff Rates'!B70</f>
        <v>(Respondent to fill in)</v>
      </c>
      <c r="C84" s="65"/>
      <c r="D84" s="65"/>
      <c r="E84" s="60">
        <f>C84*'3. Staff Rates'!$C70</f>
        <v>0</v>
      </c>
      <c r="F84" s="60">
        <f>D84*'3. Staff Rates'!C70</f>
        <v>0</v>
      </c>
      <c r="G84" s="60">
        <f>D84*'3. Staff Rates'!$D70</f>
        <v>0</v>
      </c>
      <c r="H84" s="65"/>
      <c r="I84" s="65"/>
      <c r="J84" s="65"/>
      <c r="K84" s="65"/>
    </row>
    <row r="85" spans="2:11" x14ac:dyDescent="0.2">
      <c r="B85" s="92" t="s">
        <v>7</v>
      </c>
      <c r="C85" s="93">
        <f>SUM(C23:C84)</f>
        <v>1280</v>
      </c>
      <c r="D85" s="93">
        <f>SUM(D23:D84)</f>
        <v>736</v>
      </c>
      <c r="E85" s="94">
        <f>SUM(E23:E84)</f>
        <v>154681.60000000001</v>
      </c>
      <c r="F85" s="94">
        <f>SUM(F23:F84)</f>
        <v>77680.800000000003</v>
      </c>
      <c r="G85" s="94">
        <f>SUM(G23:G84)</f>
        <v>80011.200000000012</v>
      </c>
      <c r="H85" s="93">
        <f t="shared" ref="H85:K85" si="2">SUM(H23:H84)</f>
        <v>7</v>
      </c>
      <c r="I85" s="93">
        <f t="shared" si="2"/>
        <v>8</v>
      </c>
      <c r="J85" s="93">
        <f t="shared" si="2"/>
        <v>6</v>
      </c>
      <c r="K85" s="93">
        <f t="shared" si="2"/>
        <v>6</v>
      </c>
    </row>
  </sheetData>
  <sheetProtection formatCells="0"/>
  <protectedRanges>
    <protectedRange sqref="C23:D29 B30:D84 E16 H23:K84 C10:D16" name="Range1_1"/>
  </protectedRanges>
  <mergeCells count="9">
    <mergeCell ref="J20:K20"/>
    <mergeCell ref="E3:G3"/>
    <mergeCell ref="B5:H5"/>
    <mergeCell ref="E20:F20"/>
    <mergeCell ref="B20:B21"/>
    <mergeCell ref="C20:C21"/>
    <mergeCell ref="G20:G21"/>
    <mergeCell ref="D20:D21"/>
    <mergeCell ref="H20:I20"/>
  </mergeCells>
  <phoneticPr fontId="7" type="noConversion"/>
  <printOptions horizontalCentered="1"/>
  <pageMargins left="0" right="0" top="0.74" bottom="0.5" header="0" footer="0"/>
  <pageSetup scale="56" fitToWidth="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988D6-D4CF-4E3D-BBA1-BFAFE2D03D72}">
  <sheetPr>
    <pageSetUpPr fitToPage="1"/>
  </sheetPr>
  <dimension ref="A1:T24"/>
  <sheetViews>
    <sheetView showGridLines="0" zoomScaleNormal="100" zoomScalePageLayoutView="85" workbookViewId="0">
      <selection activeCell="B2" sqref="B2"/>
    </sheetView>
  </sheetViews>
  <sheetFormatPr defaultColWidth="8.85546875" defaultRowHeight="12.75" x14ac:dyDescent="0.2"/>
  <cols>
    <col min="1" max="1" width="3.42578125" style="21" customWidth="1"/>
    <col min="2" max="2" width="40.140625" style="21" customWidth="1"/>
    <col min="3" max="4" width="20.42578125" style="21" customWidth="1"/>
    <col min="5" max="5" width="23.140625" style="21" customWidth="1"/>
    <col min="6" max="6" width="20.42578125" style="21" customWidth="1"/>
    <col min="7" max="7" width="19.140625" style="21" customWidth="1"/>
    <col min="8" max="8" width="18.42578125" style="21" customWidth="1"/>
    <col min="9" max="9" width="15" style="21" customWidth="1"/>
    <col min="10" max="10" width="14.42578125" style="21" customWidth="1"/>
    <col min="11" max="11" width="33" style="21" customWidth="1"/>
    <col min="12" max="12" width="12.140625" style="21" customWidth="1"/>
    <col min="13" max="13" width="14.42578125" style="21" customWidth="1"/>
    <col min="14" max="14" width="11" style="21" customWidth="1"/>
    <col min="15" max="15" width="12.140625" style="21" customWidth="1"/>
    <col min="16" max="16" width="14.42578125" style="21" customWidth="1"/>
    <col min="17" max="17" width="11" style="21" customWidth="1"/>
    <col min="18" max="18" width="12.140625" style="21" customWidth="1"/>
    <col min="19" max="19" width="14.42578125" style="21" customWidth="1"/>
    <col min="20" max="20" width="11" style="21" customWidth="1"/>
    <col min="21" max="16384" width="8.85546875" style="21"/>
  </cols>
  <sheetData>
    <row r="1" spans="1:20" ht="15.75" x14ac:dyDescent="0.25">
      <c r="A1" s="2" t="s">
        <v>103</v>
      </c>
    </row>
    <row r="2" spans="1:20" ht="15" customHeight="1" x14ac:dyDescent="0.25">
      <c r="A2" s="2" t="s">
        <v>1</v>
      </c>
      <c r="F2" s="4" t="s">
        <v>3</v>
      </c>
      <c r="G2" s="157">
        <f>'2. Cost Summary'!I2</f>
        <v>0</v>
      </c>
      <c r="H2" s="158"/>
    </row>
    <row r="3" spans="1:20" ht="15" customHeight="1" x14ac:dyDescent="0.25">
      <c r="A3" s="27" t="s">
        <v>52</v>
      </c>
      <c r="G3" s="24"/>
      <c r="H3" s="24"/>
    </row>
    <row r="4" spans="1:20" s="22" customFormat="1" ht="15" customHeight="1" x14ac:dyDescent="0.25">
      <c r="A4" s="25"/>
      <c r="I4" s="90"/>
      <c r="J4" s="90"/>
      <c r="K4" s="90"/>
    </row>
    <row r="5" spans="1:20" s="22" customFormat="1" ht="42.95" customHeight="1" x14ac:dyDescent="0.25">
      <c r="A5" s="25"/>
      <c r="B5" s="175" t="s">
        <v>53</v>
      </c>
      <c r="C5" s="175"/>
      <c r="D5" s="175"/>
      <c r="E5" s="175"/>
      <c r="F5" s="175"/>
      <c r="G5" s="175"/>
      <c r="H5" s="175"/>
      <c r="I5" s="90"/>
      <c r="J5" s="90"/>
      <c r="K5" s="90"/>
      <c r="L5" s="23"/>
      <c r="M5" s="23"/>
      <c r="N5" s="23"/>
      <c r="O5" s="23"/>
      <c r="P5" s="23"/>
      <c r="Q5" s="23"/>
      <c r="R5" s="23"/>
      <c r="S5" s="23"/>
      <c r="T5" s="23"/>
    </row>
    <row r="6" spans="1:20" s="22" customFormat="1" ht="15" x14ac:dyDescent="0.25">
      <c r="A6" s="25"/>
      <c r="B6" s="24"/>
      <c r="C6" s="24"/>
      <c r="D6" s="24"/>
      <c r="E6" s="24"/>
      <c r="F6" s="24"/>
      <c r="G6" s="24"/>
      <c r="H6" s="24"/>
      <c r="I6" s="24"/>
      <c r="J6" s="23"/>
      <c r="K6" s="23"/>
      <c r="L6" s="23"/>
      <c r="M6" s="23"/>
      <c r="N6" s="23"/>
      <c r="O6" s="23"/>
      <c r="P6" s="23"/>
      <c r="Q6" s="23"/>
      <c r="R6" s="23"/>
      <c r="S6" s="23"/>
      <c r="T6" s="23"/>
    </row>
    <row r="7" spans="1:20" s="22" customFormat="1" ht="18.75" x14ac:dyDescent="0.25">
      <c r="A7" s="25"/>
      <c r="B7" s="79" t="s">
        <v>54</v>
      </c>
      <c r="C7" s="79"/>
      <c r="D7" s="79"/>
      <c r="E7" s="79"/>
      <c r="F7" s="79"/>
      <c r="G7" s="79"/>
      <c r="H7" s="79"/>
      <c r="I7" s="24"/>
      <c r="J7" s="23"/>
      <c r="K7" s="23"/>
      <c r="L7" s="23"/>
      <c r="M7" s="23"/>
      <c r="N7" s="23"/>
      <c r="O7" s="23"/>
      <c r="P7" s="23"/>
      <c r="Q7" s="23"/>
      <c r="R7" s="23"/>
      <c r="S7" s="23"/>
      <c r="T7" s="23"/>
    </row>
    <row r="8" spans="1:20" s="22" customFormat="1" ht="15" x14ac:dyDescent="0.25">
      <c r="A8" s="25"/>
      <c r="B8" s="24"/>
      <c r="C8" s="24"/>
      <c r="D8" s="24"/>
      <c r="E8" s="24"/>
      <c r="F8" s="24"/>
      <c r="G8" s="24"/>
      <c r="H8" s="24"/>
      <c r="I8" s="24"/>
      <c r="J8" s="23"/>
      <c r="K8" s="23"/>
      <c r="L8" s="23"/>
      <c r="M8" s="23"/>
      <c r="N8" s="23"/>
      <c r="O8" s="23"/>
      <c r="P8" s="23"/>
      <c r="Q8" s="23"/>
      <c r="R8" s="23"/>
      <c r="S8" s="23"/>
      <c r="T8" s="23"/>
    </row>
    <row r="9" spans="1:20" s="22" customFormat="1" ht="30" x14ac:dyDescent="0.25">
      <c r="A9" s="25"/>
      <c r="C9" s="84" t="s">
        <v>16</v>
      </c>
      <c r="D9" s="84" t="s">
        <v>17</v>
      </c>
      <c r="E9" s="84" t="s">
        <v>55</v>
      </c>
      <c r="F9" s="66"/>
      <c r="G9" s="24"/>
      <c r="H9" s="24"/>
      <c r="I9" s="24"/>
      <c r="J9" s="23"/>
      <c r="K9" s="23"/>
      <c r="L9" s="23"/>
      <c r="M9" s="23"/>
      <c r="N9" s="23"/>
      <c r="O9" s="23"/>
      <c r="P9" s="23"/>
      <c r="Q9" s="23"/>
      <c r="R9" s="23"/>
      <c r="S9" s="23"/>
      <c r="T9" s="23"/>
    </row>
    <row r="10" spans="1:20" s="22" customFormat="1" ht="15" x14ac:dyDescent="0.25">
      <c r="A10" s="25"/>
      <c r="B10" s="121" t="s">
        <v>56</v>
      </c>
      <c r="C10" s="114">
        <f>IFERROR(AVERAGE('3. Staff Rates'!C9:C20),"")</f>
        <v>123.91833333333334</v>
      </c>
      <c r="D10" s="114">
        <f>IFERROR(AVERAGE('3. Staff Rates'!D9:D20),"")</f>
        <v>127.63583333333332</v>
      </c>
      <c r="E10" s="61">
        <v>0.25</v>
      </c>
      <c r="F10" s="133"/>
      <c r="G10" s="24"/>
      <c r="H10" s="24"/>
      <c r="I10" s="24"/>
      <c r="J10" s="23"/>
      <c r="K10" s="23"/>
      <c r="L10" s="23"/>
      <c r="M10" s="23"/>
      <c r="N10" s="23"/>
      <c r="O10" s="23"/>
      <c r="P10" s="23"/>
      <c r="Q10" s="23"/>
      <c r="R10" s="23"/>
      <c r="S10" s="23"/>
      <c r="T10" s="23"/>
    </row>
    <row r="11" spans="1:20" s="22" customFormat="1" ht="15" x14ac:dyDescent="0.25">
      <c r="A11" s="25"/>
      <c r="B11" s="121" t="s">
        <v>57</v>
      </c>
      <c r="C11" s="114">
        <f>IFERROR(AVERAGE('3. Staff Rates'!C21:C70),"")</f>
        <v>110</v>
      </c>
      <c r="D11" s="114">
        <f>IFERROR(AVERAGE('3. Staff Rates'!D21:D70),"")</f>
        <v>113.3</v>
      </c>
      <c r="E11" s="61">
        <v>0.75</v>
      </c>
      <c r="F11" s="176"/>
      <c r="G11" s="176"/>
      <c r="H11" s="176"/>
      <c r="I11" s="176"/>
      <c r="J11" s="23"/>
      <c r="K11" s="24"/>
      <c r="L11" s="23"/>
      <c r="M11" s="23"/>
      <c r="N11" s="23"/>
      <c r="O11" s="23"/>
      <c r="P11" s="23"/>
      <c r="Q11" s="23"/>
      <c r="R11" s="23"/>
      <c r="S11" s="23"/>
      <c r="T11" s="23"/>
    </row>
    <row r="12" spans="1:20" s="22" customFormat="1" ht="25.5" x14ac:dyDescent="0.25">
      <c r="A12" s="25"/>
      <c r="B12" s="121" t="s">
        <v>58</v>
      </c>
      <c r="C12" s="114">
        <f>IFERROR((C10*$E$10)+(C11*$E$11),"")</f>
        <v>113.47958333333334</v>
      </c>
      <c r="D12" s="114">
        <f>IFERROR((D10*$E$10)+(D11*$E$11),"")</f>
        <v>116.88395833333333</v>
      </c>
      <c r="E12" s="24"/>
      <c r="F12" s="176"/>
      <c r="G12" s="176"/>
      <c r="H12" s="176"/>
      <c r="I12" s="176"/>
      <c r="J12" s="23"/>
      <c r="K12" s="23"/>
      <c r="L12" s="23"/>
      <c r="M12" s="23"/>
      <c r="N12" s="23"/>
      <c r="O12" s="23"/>
      <c r="P12" s="23"/>
      <c r="Q12" s="23"/>
      <c r="R12" s="23"/>
      <c r="S12" s="23"/>
      <c r="T12" s="23"/>
    </row>
    <row r="13" spans="1:20" s="22" customFormat="1" ht="15" x14ac:dyDescent="0.25">
      <c r="A13" s="25"/>
      <c r="B13" s="24"/>
      <c r="C13" s="24"/>
      <c r="D13" s="24"/>
      <c r="E13" s="24"/>
      <c r="F13" s="176"/>
      <c r="G13" s="176"/>
      <c r="H13" s="176"/>
      <c r="I13" s="176"/>
      <c r="J13" s="23"/>
      <c r="K13" s="23"/>
      <c r="L13" s="23"/>
      <c r="M13" s="23"/>
      <c r="N13" s="23"/>
      <c r="O13" s="23"/>
      <c r="P13" s="23"/>
      <c r="Q13" s="23"/>
      <c r="R13" s="23"/>
      <c r="S13" s="23"/>
      <c r="T13" s="23"/>
    </row>
    <row r="14" spans="1:20" s="22" customFormat="1" ht="15" x14ac:dyDescent="0.25">
      <c r="A14" s="25"/>
      <c r="B14" s="24"/>
      <c r="C14" s="24"/>
      <c r="D14" s="24"/>
      <c r="E14" s="24"/>
      <c r="F14" s="24"/>
      <c r="G14" s="24"/>
      <c r="H14" s="24"/>
      <c r="I14" s="24"/>
      <c r="J14" s="23"/>
      <c r="K14" s="23"/>
      <c r="L14" s="23"/>
      <c r="M14" s="23"/>
      <c r="N14" s="23"/>
      <c r="O14" s="23"/>
      <c r="P14" s="23"/>
      <c r="Q14" s="23"/>
      <c r="R14" s="23"/>
      <c r="S14" s="23"/>
      <c r="T14" s="23"/>
    </row>
    <row r="15" spans="1:20" s="22" customFormat="1" ht="18.75" x14ac:dyDescent="0.25">
      <c r="A15" s="25"/>
      <c r="B15" s="79" t="s">
        <v>59</v>
      </c>
      <c r="C15" s="79"/>
      <c r="D15" s="79"/>
      <c r="E15" s="79"/>
      <c r="F15" s="79"/>
      <c r="G15" s="79"/>
      <c r="H15" s="79"/>
      <c r="I15" s="24"/>
      <c r="J15" s="23"/>
      <c r="K15" s="23"/>
      <c r="L15" s="23"/>
      <c r="M15" s="23"/>
      <c r="N15" s="23"/>
      <c r="O15" s="23"/>
      <c r="P15" s="23"/>
      <c r="Q15" s="23"/>
      <c r="R15" s="23"/>
      <c r="S15" s="23"/>
      <c r="T15" s="23"/>
    </row>
    <row r="16" spans="1:20" s="22" customFormat="1" ht="16.5" customHeight="1" x14ac:dyDescent="0.25">
      <c r="A16" s="25"/>
      <c r="B16" s="26"/>
      <c r="C16" s="24"/>
      <c r="D16" s="24"/>
      <c r="E16" s="24"/>
      <c r="F16" s="24"/>
      <c r="G16" s="24"/>
      <c r="H16" s="24"/>
      <c r="I16" s="24"/>
      <c r="J16" s="23"/>
      <c r="K16" s="23"/>
      <c r="L16" s="23"/>
      <c r="M16" s="23"/>
      <c r="N16" s="23"/>
      <c r="O16" s="23"/>
      <c r="P16" s="23"/>
      <c r="Q16" s="23"/>
      <c r="R16" s="23"/>
      <c r="S16" s="23"/>
      <c r="T16" s="23"/>
    </row>
    <row r="17" spans="1:20" s="22" customFormat="1" ht="41.45" customHeight="1" x14ac:dyDescent="0.25">
      <c r="A17" s="25"/>
      <c r="B17" s="85" t="s">
        <v>15</v>
      </c>
      <c r="C17" s="17" t="s">
        <v>104</v>
      </c>
      <c r="D17" s="17" t="s">
        <v>105</v>
      </c>
      <c r="E17" s="17" t="s">
        <v>106</v>
      </c>
      <c r="F17" s="17" t="s">
        <v>107</v>
      </c>
      <c r="G17" s="17" t="s">
        <v>108</v>
      </c>
      <c r="H17" s="17" t="s">
        <v>109</v>
      </c>
      <c r="I17" s="24"/>
      <c r="J17" s="23"/>
      <c r="K17" s="23"/>
      <c r="L17" s="23"/>
      <c r="M17" s="23"/>
      <c r="N17" s="23"/>
      <c r="O17" s="23"/>
      <c r="P17" s="23"/>
      <c r="Q17" s="23"/>
      <c r="R17" s="23"/>
      <c r="S17" s="23"/>
      <c r="T17" s="23"/>
    </row>
    <row r="18" spans="1:20" s="22" customFormat="1" ht="15" x14ac:dyDescent="0.25">
      <c r="A18" s="25"/>
      <c r="B18" s="122" t="s">
        <v>60</v>
      </c>
      <c r="C18" s="28">
        <v>2100</v>
      </c>
      <c r="D18" s="28">
        <v>10000</v>
      </c>
      <c r="E18" s="28">
        <v>10000</v>
      </c>
      <c r="F18" s="28">
        <v>10000</v>
      </c>
      <c r="G18" s="28">
        <v>10000</v>
      </c>
      <c r="H18" s="28">
        <v>10000</v>
      </c>
      <c r="I18" s="24"/>
      <c r="J18" s="23"/>
      <c r="K18" s="23"/>
      <c r="L18" s="23"/>
      <c r="M18" s="23"/>
      <c r="N18" s="23"/>
      <c r="O18" s="23"/>
      <c r="P18" s="23"/>
      <c r="Q18" s="23"/>
      <c r="R18" s="23"/>
      <c r="S18" s="23"/>
      <c r="T18" s="23"/>
    </row>
    <row r="19" spans="1:20" s="22" customFormat="1" ht="15" x14ac:dyDescent="0.25">
      <c r="A19" s="25"/>
      <c r="B19" s="122" t="s">
        <v>61</v>
      </c>
      <c r="C19" s="96">
        <f>$C$12</f>
        <v>113.47958333333334</v>
      </c>
      <c r="D19" s="96">
        <f t="shared" ref="D19:E19" si="0">$C$12</f>
        <v>113.47958333333334</v>
      </c>
      <c r="E19" s="96">
        <f t="shared" si="0"/>
        <v>113.47958333333334</v>
      </c>
      <c r="F19" s="96">
        <f>$D$12</f>
        <v>116.88395833333333</v>
      </c>
      <c r="G19" s="96">
        <f t="shared" ref="G19:H19" si="1">$D$12</f>
        <v>116.88395833333333</v>
      </c>
      <c r="H19" s="96">
        <f t="shared" si="1"/>
        <v>116.88395833333333</v>
      </c>
      <c r="I19" s="24"/>
      <c r="J19" s="23"/>
      <c r="K19" s="23"/>
      <c r="L19" s="23"/>
      <c r="M19" s="23"/>
      <c r="N19" s="23"/>
      <c r="O19" s="23"/>
      <c r="P19" s="23"/>
      <c r="Q19" s="23"/>
      <c r="R19" s="23"/>
      <c r="S19" s="23"/>
      <c r="T19" s="23"/>
    </row>
    <row r="20" spans="1:20" s="22" customFormat="1" ht="15" x14ac:dyDescent="0.25">
      <c r="A20" s="25"/>
      <c r="B20" s="122" t="s">
        <v>62</v>
      </c>
      <c r="C20" s="96">
        <f>IFERROR(C19*C18,"")</f>
        <v>238307.125</v>
      </c>
      <c r="D20" s="96">
        <f t="shared" ref="D20:H20" si="2">IFERROR(D19*D18,"")</f>
        <v>1134795.8333333335</v>
      </c>
      <c r="E20" s="96">
        <f t="shared" si="2"/>
        <v>1134795.8333333335</v>
      </c>
      <c r="F20" s="96">
        <f>IFERROR(F19*F18,"")</f>
        <v>1168839.5833333333</v>
      </c>
      <c r="G20" s="96">
        <f t="shared" si="2"/>
        <v>1168839.5833333333</v>
      </c>
      <c r="H20" s="96">
        <f t="shared" si="2"/>
        <v>1168839.5833333333</v>
      </c>
      <c r="I20" s="24"/>
      <c r="J20" s="23"/>
      <c r="K20" s="23"/>
      <c r="L20" s="23"/>
      <c r="M20" s="23"/>
      <c r="N20" s="23"/>
      <c r="O20" s="23"/>
      <c r="P20" s="23"/>
      <c r="Q20" s="23"/>
      <c r="R20" s="23"/>
      <c r="S20" s="23"/>
      <c r="T20" s="23"/>
    </row>
    <row r="21" spans="1:20" s="22" customFormat="1" ht="15" x14ac:dyDescent="0.25">
      <c r="A21" s="25"/>
      <c r="B21" s="30"/>
      <c r="C21" s="24"/>
      <c r="D21" s="24"/>
      <c r="E21" s="24"/>
      <c r="F21" s="24"/>
      <c r="G21" s="24"/>
      <c r="H21" s="24"/>
      <c r="I21" s="24"/>
      <c r="J21" s="23"/>
      <c r="K21" s="23"/>
      <c r="L21" s="23"/>
      <c r="M21" s="23"/>
      <c r="N21" s="23"/>
      <c r="O21" s="23"/>
      <c r="P21" s="23"/>
      <c r="Q21" s="23"/>
      <c r="R21" s="23"/>
      <c r="S21" s="23"/>
      <c r="T21" s="23"/>
    </row>
    <row r="23" spans="1:20" x14ac:dyDescent="0.2">
      <c r="C23" s="134"/>
    </row>
    <row r="24" spans="1:20" x14ac:dyDescent="0.2">
      <c r="C24" s="142"/>
    </row>
  </sheetData>
  <mergeCells count="3">
    <mergeCell ref="B5:H5"/>
    <mergeCell ref="G2:H2"/>
    <mergeCell ref="F11:I13"/>
  </mergeCells>
  <printOptions horizontalCentered="1"/>
  <pageMargins left="0" right="0" top="0.74" bottom="0.5" header="0" footer="0"/>
  <pageSetup scale="71" orientation="landscape" r:id="rId1"/>
  <headerFooter alignWithMargins="0"/>
  <ignoredErrors>
    <ignoredError sqref="C10:D10"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9B2B4-E419-43F4-B7C9-2B049C7F71F6}">
  <sheetPr>
    <pageSetUpPr fitToPage="1"/>
  </sheetPr>
  <dimension ref="A1:U18"/>
  <sheetViews>
    <sheetView showGridLines="0" zoomScaleNormal="100" zoomScalePageLayoutView="85" workbookViewId="0">
      <selection activeCell="D12" sqref="D12"/>
    </sheetView>
  </sheetViews>
  <sheetFormatPr defaultColWidth="8.85546875" defaultRowHeight="12.75" x14ac:dyDescent="0.2"/>
  <cols>
    <col min="1" max="1" width="3.42578125" style="21" customWidth="1"/>
    <col min="2" max="3" width="40.140625" style="21" customWidth="1"/>
    <col min="4" max="7" width="20.42578125" style="21" customWidth="1"/>
    <col min="8" max="8" width="19.140625" style="21" customWidth="1"/>
    <col min="9" max="9" width="18.42578125" style="21" customWidth="1"/>
    <col min="10" max="10" width="31.5703125" style="99" customWidth="1"/>
    <col min="11" max="11" width="14.42578125" style="21" customWidth="1"/>
    <col min="12" max="12" width="11" style="21" customWidth="1"/>
    <col min="13" max="13" width="12.140625" style="21" customWidth="1"/>
    <col min="14" max="14" width="14.42578125" style="21" customWidth="1"/>
    <col min="15" max="15" width="11" style="21" customWidth="1"/>
    <col min="16" max="16" width="12.140625" style="21" customWidth="1"/>
    <col min="17" max="17" width="14.42578125" style="21" customWidth="1"/>
    <col min="18" max="18" width="11" style="21" customWidth="1"/>
    <col min="19" max="19" width="12.140625" style="21" customWidth="1"/>
    <col min="20" max="20" width="14.42578125" style="21" customWidth="1"/>
    <col min="21" max="21" width="11" style="21" customWidth="1"/>
    <col min="22" max="16384" width="8.85546875" style="21"/>
  </cols>
  <sheetData>
    <row r="1" spans="1:21" ht="15.75" x14ac:dyDescent="0.25">
      <c r="A1" s="2" t="s">
        <v>103</v>
      </c>
    </row>
    <row r="2" spans="1:21" ht="15" customHeight="1" x14ac:dyDescent="0.25">
      <c r="A2" s="2" t="s">
        <v>1</v>
      </c>
      <c r="G2" s="4" t="s">
        <v>3</v>
      </c>
      <c r="H2" s="157">
        <f>'2. Cost Summary'!I2</f>
        <v>0</v>
      </c>
      <c r="I2" s="158"/>
    </row>
    <row r="3" spans="1:21" ht="15" customHeight="1" x14ac:dyDescent="0.25">
      <c r="A3" s="27" t="s">
        <v>63</v>
      </c>
      <c r="H3" s="24"/>
      <c r="I3" s="24"/>
    </row>
    <row r="4" spans="1:21" s="22" customFormat="1" ht="15" customHeight="1" x14ac:dyDescent="0.25">
      <c r="A4" s="25"/>
      <c r="J4" s="90"/>
      <c r="K4" s="90"/>
      <c r="L4" s="90"/>
    </row>
    <row r="5" spans="1:21" s="22" customFormat="1" ht="14.25" customHeight="1" x14ac:dyDescent="0.25">
      <c r="A5" s="25"/>
      <c r="B5" s="177" t="s">
        <v>64</v>
      </c>
      <c r="C5" s="177"/>
      <c r="D5" s="177"/>
      <c r="E5" s="177"/>
      <c r="F5" s="177"/>
      <c r="G5" s="177"/>
      <c r="H5" s="177"/>
      <c r="I5" s="177"/>
      <c r="J5" s="90"/>
      <c r="K5" s="90"/>
      <c r="L5" s="90"/>
      <c r="M5" s="23"/>
      <c r="N5" s="23"/>
      <c r="O5" s="23"/>
      <c r="P5" s="23"/>
      <c r="Q5" s="23"/>
      <c r="R5" s="23"/>
      <c r="S5" s="23"/>
      <c r="T5" s="23"/>
      <c r="U5" s="23"/>
    </row>
    <row r="6" spans="1:21" s="22" customFormat="1" ht="15" x14ac:dyDescent="0.25">
      <c r="A6" s="25"/>
      <c r="B6" s="24"/>
      <c r="C6" s="24"/>
      <c r="D6" s="24"/>
      <c r="E6" s="24"/>
      <c r="F6" s="24"/>
      <c r="G6" s="24"/>
      <c r="H6" s="24"/>
      <c r="I6" s="24"/>
      <c r="J6" s="24"/>
      <c r="K6" s="23"/>
      <c r="L6" s="23"/>
      <c r="M6" s="23"/>
      <c r="N6" s="23"/>
      <c r="O6" s="23"/>
      <c r="P6" s="23"/>
      <c r="Q6" s="23"/>
      <c r="R6" s="23"/>
      <c r="S6" s="23"/>
      <c r="T6" s="23"/>
      <c r="U6" s="23"/>
    </row>
    <row r="7" spans="1:21" s="22" customFormat="1" ht="38.25" x14ac:dyDescent="0.25">
      <c r="A7" s="25"/>
      <c r="B7" s="100" t="s">
        <v>65</v>
      </c>
      <c r="C7" s="100" t="s">
        <v>66</v>
      </c>
      <c r="D7" s="17" t="s">
        <v>104</v>
      </c>
      <c r="E7" s="17" t="s">
        <v>105</v>
      </c>
      <c r="F7" s="17" t="s">
        <v>106</v>
      </c>
      <c r="G7" s="17" t="s">
        <v>107</v>
      </c>
      <c r="H7" s="17" t="s">
        <v>108</v>
      </c>
      <c r="I7" s="17" t="s">
        <v>109</v>
      </c>
      <c r="K7" s="23"/>
      <c r="L7" s="23"/>
      <c r="M7" s="23"/>
      <c r="N7" s="23"/>
      <c r="O7" s="23"/>
      <c r="P7" s="23"/>
      <c r="Q7" s="23"/>
      <c r="R7" s="23"/>
      <c r="S7" s="23"/>
      <c r="T7" s="23"/>
      <c r="U7" s="23"/>
    </row>
    <row r="8" spans="1:21" s="22" customFormat="1" ht="15" x14ac:dyDescent="0.25">
      <c r="A8" s="25"/>
      <c r="B8" s="32" t="s">
        <v>129</v>
      </c>
      <c r="C8" s="101" t="s">
        <v>130</v>
      </c>
      <c r="D8" s="102">
        <v>1495000</v>
      </c>
      <c r="E8" s="102">
        <v>1495000</v>
      </c>
      <c r="F8" s="102">
        <v>1495000</v>
      </c>
      <c r="G8" s="102">
        <v>1495000</v>
      </c>
      <c r="H8" s="102">
        <v>1495000</v>
      </c>
      <c r="I8" s="102">
        <v>1495000</v>
      </c>
      <c r="J8" s="24"/>
      <c r="K8" s="23"/>
      <c r="L8" s="23"/>
      <c r="M8" s="23"/>
      <c r="N8" s="23"/>
      <c r="O8" s="23"/>
      <c r="P8" s="23"/>
      <c r="Q8" s="23"/>
      <c r="R8" s="23"/>
      <c r="S8" s="23"/>
      <c r="T8" s="23"/>
      <c r="U8" s="23"/>
    </row>
    <row r="9" spans="1:21" s="22" customFormat="1" ht="15" x14ac:dyDescent="0.25">
      <c r="A9" s="25"/>
      <c r="B9" s="32" t="s">
        <v>131</v>
      </c>
      <c r="C9" s="101" t="s">
        <v>132</v>
      </c>
      <c r="D9" s="102">
        <v>1500</v>
      </c>
      <c r="E9" s="102">
        <v>1500</v>
      </c>
      <c r="F9" s="103">
        <v>1500</v>
      </c>
      <c r="G9" s="103">
        <v>1500</v>
      </c>
      <c r="H9" s="103">
        <v>1500</v>
      </c>
      <c r="I9" s="103">
        <v>1500</v>
      </c>
      <c r="J9" s="24"/>
      <c r="K9" s="23"/>
      <c r="L9" s="23"/>
      <c r="M9" s="23"/>
      <c r="N9" s="23"/>
      <c r="O9" s="23"/>
      <c r="P9" s="23"/>
      <c r="Q9" s="23"/>
      <c r="R9" s="23"/>
      <c r="S9" s="23"/>
      <c r="T9" s="23"/>
      <c r="U9" s="23"/>
    </row>
    <row r="10" spans="1:21" s="22" customFormat="1" ht="15" x14ac:dyDescent="0.25">
      <c r="A10" s="25"/>
      <c r="B10" s="32" t="s">
        <v>133</v>
      </c>
      <c r="C10" s="101" t="s">
        <v>134</v>
      </c>
      <c r="D10" s="102">
        <v>1200</v>
      </c>
      <c r="E10" s="102">
        <v>1200</v>
      </c>
      <c r="F10" s="103">
        <v>1200</v>
      </c>
      <c r="G10" s="103">
        <v>1200</v>
      </c>
      <c r="H10" s="103">
        <v>1200</v>
      </c>
      <c r="I10" s="103">
        <v>1200</v>
      </c>
      <c r="J10" s="24"/>
      <c r="K10" s="23"/>
      <c r="L10" s="23"/>
      <c r="M10" s="23"/>
      <c r="N10" s="23"/>
      <c r="O10" s="23"/>
      <c r="P10" s="23"/>
      <c r="Q10" s="23"/>
      <c r="R10" s="23"/>
      <c r="S10" s="23"/>
      <c r="T10" s="23"/>
      <c r="U10" s="23"/>
    </row>
    <row r="11" spans="1:21" s="22" customFormat="1" ht="15" x14ac:dyDescent="0.25">
      <c r="A11" s="25"/>
      <c r="B11" s="32" t="s">
        <v>135</v>
      </c>
      <c r="C11" s="101" t="s">
        <v>136</v>
      </c>
      <c r="D11" s="102">
        <v>1000</v>
      </c>
      <c r="E11" s="102">
        <v>1000</v>
      </c>
      <c r="F11" s="103">
        <v>1000</v>
      </c>
      <c r="G11" s="103">
        <v>1000</v>
      </c>
      <c r="H11" s="103">
        <v>1000</v>
      </c>
      <c r="I11" s="103">
        <v>1000</v>
      </c>
      <c r="J11" s="24"/>
      <c r="K11" s="23"/>
      <c r="L11" s="23"/>
      <c r="M11" s="23"/>
      <c r="N11" s="23"/>
      <c r="O11" s="23"/>
      <c r="P11" s="23"/>
      <c r="Q11" s="23"/>
      <c r="R11" s="23"/>
      <c r="S11" s="23"/>
      <c r="T11" s="23"/>
      <c r="U11" s="23"/>
    </row>
    <row r="12" spans="1:21" s="22" customFormat="1" ht="25.5" x14ac:dyDescent="0.25">
      <c r="A12" s="25"/>
      <c r="B12" s="32" t="s">
        <v>137</v>
      </c>
      <c r="C12" s="101" t="s">
        <v>138</v>
      </c>
      <c r="D12" s="102">
        <v>120000</v>
      </c>
      <c r="E12" s="102">
        <v>120000</v>
      </c>
      <c r="F12" s="103">
        <v>120000</v>
      </c>
      <c r="G12" s="103">
        <v>120000</v>
      </c>
      <c r="H12" s="103">
        <v>120000</v>
      </c>
      <c r="I12" s="103">
        <v>120000</v>
      </c>
      <c r="J12" s="24"/>
      <c r="K12" s="23"/>
      <c r="L12" s="23"/>
      <c r="M12" s="23"/>
      <c r="N12" s="23"/>
      <c r="O12" s="23"/>
      <c r="P12" s="23"/>
      <c r="Q12" s="23"/>
      <c r="R12" s="23"/>
      <c r="S12" s="23"/>
      <c r="T12" s="23"/>
      <c r="U12" s="23"/>
    </row>
    <row r="13" spans="1:21" s="22" customFormat="1" ht="15" x14ac:dyDescent="0.25">
      <c r="A13" s="25"/>
      <c r="B13" s="32" t="s">
        <v>139</v>
      </c>
      <c r="C13" s="101" t="s">
        <v>140</v>
      </c>
      <c r="D13" s="102">
        <v>36000</v>
      </c>
      <c r="E13" s="102">
        <v>36000</v>
      </c>
      <c r="F13" s="103">
        <v>36000</v>
      </c>
      <c r="G13" s="103">
        <v>36000</v>
      </c>
      <c r="H13" s="103">
        <v>36000</v>
      </c>
      <c r="I13" s="103">
        <v>36000</v>
      </c>
      <c r="J13" s="24"/>
      <c r="K13" s="23"/>
      <c r="L13" s="23"/>
      <c r="M13" s="23"/>
      <c r="N13" s="23"/>
      <c r="O13" s="23"/>
      <c r="P13" s="23"/>
      <c r="Q13" s="23"/>
      <c r="R13" s="23"/>
      <c r="S13" s="23"/>
      <c r="T13" s="23"/>
      <c r="U13" s="23"/>
    </row>
    <row r="14" spans="1:21" s="22" customFormat="1" ht="15" x14ac:dyDescent="0.25">
      <c r="A14" s="25"/>
      <c r="B14" s="32"/>
      <c r="C14" s="101"/>
      <c r="D14" s="102"/>
      <c r="E14" s="102"/>
      <c r="F14" s="103"/>
      <c r="G14" s="104"/>
      <c r="H14" s="104"/>
      <c r="I14" s="104"/>
      <c r="J14" s="24"/>
      <c r="K14" s="23"/>
      <c r="L14" s="23"/>
      <c r="M14" s="23"/>
      <c r="N14" s="23"/>
      <c r="O14" s="23"/>
      <c r="P14" s="23"/>
      <c r="Q14" s="23"/>
      <c r="R14" s="23"/>
      <c r="S14" s="23"/>
      <c r="T14" s="23"/>
      <c r="U14" s="23"/>
    </row>
    <row r="15" spans="1:21" s="22" customFormat="1" ht="15" x14ac:dyDescent="0.25">
      <c r="A15" s="25"/>
      <c r="B15" s="32"/>
      <c r="C15" s="101"/>
      <c r="D15" s="102"/>
      <c r="E15" s="102"/>
      <c r="F15" s="103"/>
      <c r="G15" s="104"/>
      <c r="H15" s="104"/>
      <c r="I15" s="104"/>
      <c r="J15" s="24"/>
      <c r="K15" s="23"/>
      <c r="L15" s="23"/>
      <c r="M15" s="23"/>
      <c r="N15" s="23"/>
      <c r="O15" s="23"/>
      <c r="P15" s="23"/>
      <c r="Q15" s="23"/>
      <c r="R15" s="23"/>
      <c r="S15" s="23"/>
      <c r="T15" s="23"/>
      <c r="U15" s="23"/>
    </row>
    <row r="16" spans="1:21" s="22" customFormat="1" ht="15" x14ac:dyDescent="0.25">
      <c r="A16" s="25"/>
      <c r="B16" s="32"/>
      <c r="C16" s="101"/>
      <c r="D16" s="102"/>
      <c r="E16" s="102"/>
      <c r="F16" s="103"/>
      <c r="G16" s="104"/>
      <c r="H16" s="104"/>
      <c r="I16" s="104"/>
      <c r="J16" s="24"/>
      <c r="K16" s="23"/>
      <c r="L16" s="23"/>
      <c r="M16" s="23"/>
      <c r="N16" s="23"/>
      <c r="O16" s="23"/>
      <c r="P16" s="23"/>
      <c r="Q16" s="23"/>
      <c r="R16" s="23"/>
      <c r="S16" s="23"/>
      <c r="T16" s="23"/>
      <c r="U16" s="23"/>
    </row>
    <row r="17" spans="1:21" s="22" customFormat="1" ht="15" x14ac:dyDescent="0.25">
      <c r="A17" s="25"/>
      <c r="B17" s="106"/>
      <c r="C17" s="107"/>
      <c r="D17" s="108"/>
      <c r="E17" s="108"/>
      <c r="F17" s="109"/>
      <c r="G17" s="110"/>
      <c r="H17" s="110"/>
      <c r="I17" s="110"/>
      <c r="J17" s="24"/>
      <c r="K17" s="23"/>
      <c r="L17" s="23"/>
      <c r="M17" s="23"/>
      <c r="N17" s="23"/>
      <c r="O17" s="23"/>
      <c r="P17" s="23"/>
      <c r="Q17" s="23"/>
      <c r="R17" s="23"/>
      <c r="S17" s="23"/>
      <c r="T17" s="23"/>
      <c r="U17" s="23"/>
    </row>
    <row r="18" spans="1:21" x14ac:dyDescent="0.2">
      <c r="B18" s="105" t="s">
        <v>67</v>
      </c>
      <c r="C18" s="105"/>
      <c r="D18" s="111">
        <f t="shared" ref="D18:I18" si="0">SUM(D8:D17)</f>
        <v>1654700</v>
      </c>
      <c r="E18" s="111">
        <f t="shared" si="0"/>
        <v>1654700</v>
      </c>
      <c r="F18" s="111">
        <f t="shared" si="0"/>
        <v>1654700</v>
      </c>
      <c r="G18" s="111">
        <f t="shared" si="0"/>
        <v>1654700</v>
      </c>
      <c r="H18" s="111">
        <f t="shared" si="0"/>
        <v>1654700</v>
      </c>
      <c r="I18" s="111">
        <f t="shared" si="0"/>
        <v>1654700</v>
      </c>
    </row>
  </sheetData>
  <protectedRanges>
    <protectedRange sqref="B8:B17" name="Range2"/>
  </protectedRanges>
  <mergeCells count="2">
    <mergeCell ref="H2:I2"/>
    <mergeCell ref="B5:I5"/>
  </mergeCells>
  <printOptions horizontalCentered="1"/>
  <pageMargins left="0" right="0" top="0.74" bottom="0.5" header="0" footer="0"/>
  <pageSetup scale="71"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5CDB0-FD69-4D2D-A4DC-FF90D96C8F40}">
  <sheetPr>
    <pageSetUpPr fitToPage="1"/>
  </sheetPr>
  <dimension ref="A1:U47"/>
  <sheetViews>
    <sheetView showGridLines="0" topLeftCell="A7" zoomScaleNormal="100" zoomScalePageLayoutView="85" workbookViewId="0">
      <selection activeCell="D55" sqref="D55"/>
    </sheetView>
  </sheetViews>
  <sheetFormatPr defaultColWidth="8.85546875" defaultRowHeight="12.75" x14ac:dyDescent="0.2"/>
  <cols>
    <col min="1" max="1" width="3.42578125" style="21" customWidth="1"/>
    <col min="2" max="2" width="40.42578125" style="21" customWidth="1"/>
    <col min="3" max="3" width="20.140625" style="21" customWidth="1"/>
    <col min="4" max="4" width="15.140625" style="21" customWidth="1"/>
    <col min="5" max="5" width="17.140625" style="21" customWidth="1"/>
    <col min="6" max="6" width="17" style="21" customWidth="1"/>
    <col min="7" max="7" width="17.140625" style="21" customWidth="1"/>
    <col min="8" max="8" width="16.42578125" style="21" customWidth="1"/>
    <col min="9" max="9" width="17.85546875" style="21" customWidth="1"/>
    <col min="10" max="10" width="14.140625" style="99" customWidth="1"/>
    <col min="11" max="11" width="14.42578125" style="21" customWidth="1"/>
    <col min="12" max="12" width="11" style="21" customWidth="1"/>
    <col min="13" max="13" width="12.140625" style="21" customWidth="1"/>
    <col min="14" max="14" width="14.42578125" style="21" customWidth="1"/>
    <col min="15" max="15" width="11" style="21" customWidth="1"/>
    <col min="16" max="16" width="12.140625" style="21" customWidth="1"/>
    <col min="17" max="17" width="14.42578125" style="21" customWidth="1"/>
    <col min="18" max="18" width="11" style="21" customWidth="1"/>
    <col min="19" max="19" width="12.140625" style="21" customWidth="1"/>
    <col min="20" max="20" width="14.42578125" style="21" customWidth="1"/>
    <col min="21" max="21" width="11" style="21" customWidth="1"/>
    <col min="22" max="16384" width="8.85546875" style="21"/>
  </cols>
  <sheetData>
    <row r="1" spans="1:21" ht="15.75" x14ac:dyDescent="0.25">
      <c r="A1" s="2" t="s">
        <v>103</v>
      </c>
      <c r="H1" s="4" t="s">
        <v>3</v>
      </c>
      <c r="I1" s="157">
        <f>'2. Cost Summary'!I2</f>
        <v>0</v>
      </c>
      <c r="J1" s="158"/>
    </row>
    <row r="2" spans="1:21" ht="15" customHeight="1" x14ac:dyDescent="0.25">
      <c r="A2" s="2" t="s">
        <v>1</v>
      </c>
    </row>
    <row r="3" spans="1:21" ht="15" customHeight="1" x14ac:dyDescent="0.25">
      <c r="A3" s="27" t="s">
        <v>68</v>
      </c>
    </row>
    <row r="4" spans="1:21" s="22" customFormat="1" ht="15" customHeight="1" x14ac:dyDescent="0.25">
      <c r="A4" s="25"/>
      <c r="J4" s="90"/>
      <c r="K4" s="90"/>
      <c r="L4" s="90"/>
    </row>
    <row r="5" spans="1:21" s="22" customFormat="1" ht="26.25" customHeight="1" x14ac:dyDescent="0.25">
      <c r="A5" s="25"/>
      <c r="B5" s="180" t="s">
        <v>69</v>
      </c>
      <c r="C5" s="177"/>
      <c r="D5" s="177"/>
      <c r="E5" s="177"/>
      <c r="F5" s="177"/>
      <c r="G5" s="177"/>
      <c r="H5" s="177"/>
      <c r="I5" s="177"/>
      <c r="J5" s="90"/>
      <c r="K5" s="90"/>
      <c r="L5" s="90"/>
      <c r="M5" s="23"/>
      <c r="N5" s="23"/>
      <c r="O5" s="23"/>
      <c r="P5" s="23"/>
      <c r="Q5" s="23"/>
      <c r="R5" s="23"/>
      <c r="S5" s="23"/>
      <c r="T5" s="23"/>
      <c r="U5" s="23"/>
    </row>
    <row r="6" spans="1:21" s="22" customFormat="1" ht="15" x14ac:dyDescent="0.25">
      <c r="A6" s="25"/>
      <c r="B6" s="24"/>
      <c r="C6" s="24"/>
      <c r="D6" s="24"/>
      <c r="E6" s="24"/>
      <c r="F6" s="24"/>
      <c r="G6" s="24"/>
      <c r="H6" s="24"/>
      <c r="I6" s="24"/>
      <c r="J6" s="24"/>
      <c r="K6" s="23"/>
      <c r="L6" s="23"/>
      <c r="M6" s="23"/>
      <c r="N6" s="23"/>
      <c r="O6" s="23"/>
      <c r="P6" s="23"/>
      <c r="Q6" s="23"/>
      <c r="R6" s="23"/>
      <c r="S6" s="23"/>
      <c r="T6" s="23"/>
      <c r="U6" s="23"/>
    </row>
    <row r="7" spans="1:21" s="22" customFormat="1" ht="18.75" x14ac:dyDescent="0.25">
      <c r="A7" s="25"/>
      <c r="B7" s="79" t="s">
        <v>70</v>
      </c>
      <c r="C7" s="79"/>
      <c r="D7" s="79"/>
      <c r="E7" s="79"/>
      <c r="F7" s="79"/>
      <c r="G7" s="79"/>
      <c r="H7" s="79"/>
      <c r="I7" s="79"/>
      <c r="J7" s="79"/>
      <c r="K7" s="23"/>
      <c r="L7" s="23"/>
      <c r="M7" s="23"/>
      <c r="N7" s="23"/>
      <c r="O7" s="23"/>
      <c r="P7" s="23"/>
      <c r="Q7" s="23"/>
      <c r="R7" s="23"/>
      <c r="S7" s="23"/>
      <c r="T7" s="23"/>
    </row>
    <row r="8" spans="1:21" s="22" customFormat="1" ht="34.5" customHeight="1" x14ac:dyDescent="0.25">
      <c r="A8" s="25"/>
      <c r="B8" s="178" t="s">
        <v>97</v>
      </c>
      <c r="C8" s="178"/>
      <c r="D8" s="178"/>
      <c r="E8" s="178"/>
      <c r="F8" s="178"/>
      <c r="G8" s="178"/>
      <c r="H8" s="178"/>
      <c r="I8" s="178"/>
      <c r="J8" s="178"/>
      <c r="K8" s="23"/>
      <c r="L8" s="23"/>
      <c r="M8" s="23"/>
      <c r="N8" s="23"/>
      <c r="O8" s="23"/>
      <c r="P8" s="23"/>
      <c r="Q8" s="23"/>
      <c r="R8" s="23"/>
      <c r="S8" s="23"/>
      <c r="T8" s="23"/>
      <c r="U8" s="23"/>
    </row>
    <row r="9" spans="1:21" s="22" customFormat="1" ht="48.75" customHeight="1" x14ac:dyDescent="0.25">
      <c r="A9" s="25"/>
      <c r="B9" s="24"/>
      <c r="C9" s="17" t="s">
        <v>113</v>
      </c>
      <c r="D9" s="17" t="s">
        <v>114</v>
      </c>
      <c r="E9" s="17" t="s">
        <v>115</v>
      </c>
      <c r="F9" s="17" t="s">
        <v>116</v>
      </c>
      <c r="G9" s="17" t="s">
        <v>117</v>
      </c>
      <c r="H9" s="17" t="s">
        <v>118</v>
      </c>
      <c r="I9" s="17" t="s">
        <v>7</v>
      </c>
      <c r="J9" s="23"/>
      <c r="K9" s="23"/>
      <c r="L9" s="23"/>
      <c r="M9" s="23"/>
      <c r="N9" s="23"/>
      <c r="O9" s="23"/>
      <c r="P9" s="23"/>
      <c r="Q9" s="23"/>
      <c r="R9" s="23"/>
      <c r="S9" s="23"/>
      <c r="T9" s="23"/>
    </row>
    <row r="10" spans="1:21" customFormat="1" ht="16.5" customHeight="1" x14ac:dyDescent="0.25">
      <c r="A10" s="25"/>
      <c r="B10" s="123" t="s">
        <v>71</v>
      </c>
      <c r="C10" s="117" t="s">
        <v>141</v>
      </c>
      <c r="D10" s="120"/>
      <c r="E10" s="120"/>
      <c r="F10" s="120"/>
      <c r="G10" s="120"/>
      <c r="H10" s="120"/>
      <c r="I10" s="119">
        <f>SUM(C10:H10)</f>
        <v>0</v>
      </c>
    </row>
    <row r="11" spans="1:21" customFormat="1" ht="16.5" customHeight="1" x14ac:dyDescent="0.25">
      <c r="A11" s="25"/>
      <c r="B11" s="123" t="s">
        <v>101</v>
      </c>
      <c r="C11" s="117" t="s">
        <v>141</v>
      </c>
      <c r="D11" s="144"/>
      <c r="E11" s="144"/>
      <c r="F11" s="144"/>
      <c r="G11" s="144"/>
      <c r="H11" s="144"/>
      <c r="I11" s="119">
        <f>SUM(C11:H11)</f>
        <v>0</v>
      </c>
    </row>
    <row r="12" spans="1:21" customFormat="1" ht="13.35" customHeight="1" x14ac:dyDescent="0.25">
      <c r="A12" s="25"/>
      <c r="B12" s="124" t="s">
        <v>11</v>
      </c>
      <c r="C12" s="117" t="s">
        <v>141</v>
      </c>
      <c r="D12" s="144"/>
      <c r="E12" s="144"/>
      <c r="F12" s="144"/>
      <c r="G12" s="144"/>
      <c r="H12" s="144"/>
      <c r="I12" s="119">
        <f>SUM(C12:H12)</f>
        <v>0</v>
      </c>
    </row>
    <row r="13" spans="1:21" customFormat="1" ht="16.350000000000001" customHeight="1" x14ac:dyDescent="0.25">
      <c r="A13" s="25"/>
      <c r="E13" s="24"/>
      <c r="F13" s="24"/>
      <c r="G13" s="24"/>
      <c r="H13" s="24"/>
    </row>
    <row r="14" spans="1:21" x14ac:dyDescent="0.2">
      <c r="B14" s="124" t="s">
        <v>72</v>
      </c>
      <c r="C14" s="118">
        <f>SUM(I10:I12)</f>
        <v>0</v>
      </c>
      <c r="D14"/>
      <c r="E14" s="24"/>
      <c r="F14" s="24"/>
      <c r="G14" s="24"/>
      <c r="H14" s="24"/>
      <c r="I14"/>
      <c r="J14"/>
    </row>
    <row r="15" spans="1:21" x14ac:dyDescent="0.2">
      <c r="J15" s="21"/>
    </row>
    <row r="16" spans="1:21" x14ac:dyDescent="0.2">
      <c r="J16" s="21"/>
    </row>
    <row r="18" spans="1:21" s="22" customFormat="1" ht="18.75" x14ac:dyDescent="0.25">
      <c r="A18" s="25"/>
      <c r="B18" s="79" t="s">
        <v>73</v>
      </c>
      <c r="C18" s="79"/>
      <c r="D18" s="79"/>
      <c r="E18" s="79"/>
      <c r="F18" s="79"/>
      <c r="G18" s="79"/>
      <c r="H18" s="79"/>
      <c r="I18" s="79"/>
      <c r="J18" s="79"/>
      <c r="K18" s="23"/>
      <c r="L18" s="23"/>
      <c r="M18" s="23"/>
      <c r="N18" s="23"/>
      <c r="O18" s="23"/>
      <c r="P18" s="23"/>
      <c r="Q18" s="23"/>
      <c r="R18" s="23"/>
      <c r="S18" s="23"/>
      <c r="T18" s="23"/>
    </row>
    <row r="19" spans="1:21" s="22" customFormat="1" ht="47.25" customHeight="1" x14ac:dyDescent="0.25">
      <c r="A19" s="25"/>
      <c r="B19" s="178" t="s">
        <v>98</v>
      </c>
      <c r="C19" s="178"/>
      <c r="D19" s="178"/>
      <c r="E19" s="178"/>
      <c r="F19" s="178"/>
      <c r="G19" s="178"/>
      <c r="H19" s="178"/>
      <c r="I19" s="178"/>
      <c r="J19" s="178"/>
      <c r="K19" s="23"/>
      <c r="L19" s="23"/>
      <c r="M19" s="23"/>
      <c r="N19" s="23"/>
      <c r="O19" s="23"/>
      <c r="P19" s="23"/>
      <c r="Q19" s="23"/>
      <c r="R19" s="23"/>
      <c r="S19" s="23"/>
      <c r="T19" s="23"/>
      <c r="U19" s="23"/>
    </row>
    <row r="20" spans="1:21" s="22" customFormat="1" ht="25.5" x14ac:dyDescent="0.25">
      <c r="A20" s="25"/>
      <c r="B20" s="125" t="s">
        <v>74</v>
      </c>
      <c r="C20" s="126" t="s">
        <v>75</v>
      </c>
      <c r="D20" s="24"/>
      <c r="E20" s="24"/>
      <c r="F20" s="24"/>
      <c r="G20" s="24"/>
      <c r="H20" s="24"/>
      <c r="I20" s="24"/>
      <c r="J20" s="23"/>
      <c r="K20" s="23"/>
      <c r="L20" s="23"/>
      <c r="M20" s="23"/>
      <c r="N20" s="23"/>
      <c r="O20" s="23"/>
      <c r="P20" s="23"/>
      <c r="Q20" s="23"/>
      <c r="R20" s="23"/>
      <c r="S20" s="23"/>
      <c r="T20" s="23"/>
    </row>
    <row r="21" spans="1:21" customFormat="1" ht="51" x14ac:dyDescent="0.25">
      <c r="A21" s="25"/>
      <c r="B21" s="148" t="s">
        <v>142</v>
      </c>
      <c r="C21" s="117" t="s">
        <v>143</v>
      </c>
      <c r="D21" s="24"/>
      <c r="E21" s="24"/>
      <c r="F21" s="24"/>
      <c r="G21" s="24"/>
    </row>
    <row r="22" spans="1:21" customFormat="1" ht="16.5" customHeight="1" x14ac:dyDescent="0.25">
      <c r="A22" s="25"/>
      <c r="B22" s="117"/>
      <c r="C22" s="117"/>
      <c r="D22" s="24"/>
      <c r="E22" s="24"/>
      <c r="F22" s="24"/>
      <c r="G22" s="24"/>
    </row>
    <row r="23" spans="1:21" customFormat="1" ht="16.350000000000001" customHeight="1" x14ac:dyDescent="0.25">
      <c r="A23" s="25"/>
      <c r="B23" s="117"/>
      <c r="C23" s="117"/>
      <c r="D23" s="24"/>
      <c r="E23" s="24"/>
      <c r="F23" s="24"/>
      <c r="G23" s="24"/>
    </row>
    <row r="24" spans="1:21" x14ac:dyDescent="0.2">
      <c r="B24" s="117"/>
      <c r="C24" s="117"/>
    </row>
    <row r="25" spans="1:21" x14ac:dyDescent="0.2">
      <c r="B25" s="117"/>
      <c r="C25" s="117"/>
    </row>
    <row r="29" spans="1:21" s="22" customFormat="1" ht="18.75" x14ac:dyDescent="0.25">
      <c r="A29" s="25"/>
      <c r="B29" s="79" t="s">
        <v>76</v>
      </c>
      <c r="C29" s="79"/>
      <c r="D29" s="79"/>
      <c r="E29" s="79"/>
      <c r="F29" s="79"/>
      <c r="G29" s="79"/>
      <c r="H29" s="79"/>
      <c r="I29" s="79"/>
      <c r="J29" s="79"/>
      <c r="K29" s="23"/>
      <c r="L29" s="23"/>
      <c r="M29" s="23"/>
      <c r="N29" s="23"/>
      <c r="O29" s="23"/>
      <c r="P29" s="23"/>
      <c r="Q29" s="23"/>
      <c r="R29" s="23"/>
      <c r="S29" s="23"/>
      <c r="T29" s="23"/>
    </row>
    <row r="30" spans="1:21" s="22" customFormat="1" ht="27" customHeight="1" x14ac:dyDescent="0.25">
      <c r="A30" s="25"/>
      <c r="B30" s="178" t="s">
        <v>77</v>
      </c>
      <c r="C30" s="178"/>
      <c r="D30" s="178"/>
      <c r="E30" s="178"/>
      <c r="F30" s="178"/>
      <c r="G30" s="178"/>
      <c r="H30" s="178"/>
      <c r="I30" s="178"/>
      <c r="J30" s="178"/>
      <c r="K30" s="23"/>
      <c r="L30" s="23"/>
      <c r="M30" s="23"/>
      <c r="N30" s="23"/>
      <c r="O30" s="23"/>
      <c r="P30" s="23"/>
      <c r="Q30" s="23"/>
      <c r="R30" s="23"/>
      <c r="S30" s="23"/>
      <c r="T30" s="23"/>
      <c r="U30" s="23"/>
    </row>
    <row r="31" spans="1:21" customFormat="1" ht="31.5" customHeight="1" x14ac:dyDescent="0.25">
      <c r="A31" s="25"/>
      <c r="B31" s="181" t="s">
        <v>78</v>
      </c>
      <c r="C31" s="182"/>
      <c r="D31" s="183"/>
      <c r="E31" s="127">
        <v>0</v>
      </c>
      <c r="F31" s="24"/>
      <c r="G31" s="24"/>
    </row>
    <row r="32" spans="1:21" customFormat="1" ht="39" customHeight="1" x14ac:dyDescent="0.25">
      <c r="A32" s="25"/>
      <c r="B32" s="181" t="s">
        <v>79</v>
      </c>
      <c r="C32" s="182"/>
      <c r="D32" s="182"/>
      <c r="E32" s="184" t="s">
        <v>141</v>
      </c>
      <c r="F32" s="184"/>
      <c r="G32" s="184"/>
      <c r="H32" s="184"/>
      <c r="I32" s="184"/>
      <c r="J32" s="184"/>
    </row>
    <row r="36" spans="1:21" s="22" customFormat="1" ht="18.75" x14ac:dyDescent="0.25">
      <c r="A36" s="25"/>
      <c r="B36" s="79" t="s">
        <v>80</v>
      </c>
      <c r="C36" s="79"/>
      <c r="D36" s="79"/>
      <c r="E36" s="79"/>
      <c r="F36" s="79"/>
      <c r="G36" s="79"/>
      <c r="H36" s="79"/>
      <c r="I36" s="79"/>
      <c r="J36" s="79"/>
      <c r="K36" s="23"/>
      <c r="L36" s="23"/>
      <c r="M36" s="23"/>
      <c r="N36" s="23"/>
      <c r="O36" s="23"/>
      <c r="P36" s="23"/>
      <c r="Q36" s="23"/>
      <c r="R36" s="23"/>
      <c r="S36" s="23"/>
      <c r="T36" s="23"/>
    </row>
    <row r="37" spans="1:21" s="22" customFormat="1" ht="39.75" customHeight="1" x14ac:dyDescent="0.25">
      <c r="A37" s="25"/>
      <c r="B37" s="178" t="s">
        <v>100</v>
      </c>
      <c r="C37" s="178"/>
      <c r="D37" s="178"/>
      <c r="E37" s="178"/>
      <c r="F37" s="178"/>
      <c r="G37" s="178"/>
      <c r="H37" s="178"/>
      <c r="I37" s="178"/>
      <c r="J37" s="178"/>
      <c r="K37" s="23"/>
      <c r="L37" s="23"/>
      <c r="M37" s="23"/>
      <c r="N37" s="23"/>
      <c r="O37" s="23"/>
      <c r="P37" s="23"/>
      <c r="Q37" s="23"/>
      <c r="R37" s="23"/>
      <c r="S37" s="23"/>
      <c r="T37" s="23"/>
      <c r="U37" s="23"/>
    </row>
    <row r="38" spans="1:21" customFormat="1" ht="15" x14ac:dyDescent="0.25">
      <c r="A38" s="25"/>
      <c r="B38" s="129" t="s">
        <v>81</v>
      </c>
      <c r="C38" s="129" t="s">
        <v>82</v>
      </c>
      <c r="D38" s="21"/>
      <c r="E38" s="21"/>
      <c r="F38" s="24"/>
      <c r="G38" s="24"/>
    </row>
    <row r="39" spans="1:21" ht="25.5" x14ac:dyDescent="0.2">
      <c r="B39" s="149" t="s">
        <v>144</v>
      </c>
      <c r="C39" s="130" t="s">
        <v>145</v>
      </c>
    </row>
    <row r="40" spans="1:21" x14ac:dyDescent="0.2">
      <c r="B40" s="128"/>
      <c r="C40" s="130"/>
    </row>
    <row r="41" spans="1:21" x14ac:dyDescent="0.2">
      <c r="B41" s="128"/>
      <c r="C41" s="130"/>
    </row>
    <row r="42" spans="1:21" x14ac:dyDescent="0.2">
      <c r="B42" s="128"/>
      <c r="C42" s="130"/>
    </row>
    <row r="43" spans="1:21" x14ac:dyDescent="0.2">
      <c r="B43" s="128"/>
      <c r="C43" s="130"/>
    </row>
    <row r="44" spans="1:21" x14ac:dyDescent="0.2">
      <c r="B44" s="128"/>
      <c r="C44" s="130"/>
    </row>
    <row r="46" spans="1:21" x14ac:dyDescent="0.2">
      <c r="B46" s="21" t="s">
        <v>83</v>
      </c>
    </row>
    <row r="47" spans="1:21" ht="67.5" customHeight="1" x14ac:dyDescent="0.2">
      <c r="B47" s="179" t="s">
        <v>146</v>
      </c>
      <c r="C47" s="179"/>
      <c r="D47" s="179"/>
      <c r="E47" s="179"/>
      <c r="F47" s="179"/>
      <c r="G47" s="179"/>
      <c r="H47" s="179"/>
      <c r="I47" s="179"/>
      <c r="J47" s="179"/>
    </row>
  </sheetData>
  <protectedRanges>
    <protectedRange sqref="B21:B25 C13" name="Range1"/>
  </protectedRanges>
  <mergeCells count="10">
    <mergeCell ref="B37:J37"/>
    <mergeCell ref="B47:J47"/>
    <mergeCell ref="I1:J1"/>
    <mergeCell ref="B5:I5"/>
    <mergeCell ref="B31:D31"/>
    <mergeCell ref="B32:D32"/>
    <mergeCell ref="E32:J32"/>
    <mergeCell ref="B8:J8"/>
    <mergeCell ref="B19:J19"/>
    <mergeCell ref="B30:J30"/>
  </mergeCells>
  <printOptions horizontalCentered="1"/>
  <pageMargins left="0" right="0" top="0.74" bottom="0.5" header="0" footer="0"/>
  <pageSetup scale="7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A9FAE3ACECFC7409CE69AFEEEE35330" ma:contentTypeVersion="2" ma:contentTypeDescription="Create a new document." ma:contentTypeScope="" ma:versionID="bc1ba6157c6fe9b9a460e155665ead85">
  <xsd:schema xmlns:xsd="http://www.w3.org/2001/XMLSchema" xmlns:xs="http://www.w3.org/2001/XMLSchema" xmlns:p="http://schemas.microsoft.com/office/2006/metadata/properties" xmlns:ns2="cfe3e6b5-9ff0-4074-ac07-686b4af3e272" targetNamespace="http://schemas.microsoft.com/office/2006/metadata/properties" ma:root="true" ma:fieldsID="985bf0544de85b618750bef9e790b32b" ns2:_="">
    <xsd:import namespace="cfe3e6b5-9ff0-4074-ac07-686b4af3e27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e3e6b5-9ff0-4074-ac07-686b4af3e2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4568860-C398-4D30-B168-72E94AB723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e3e6b5-9ff0-4074-ac07-686b4af3e2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56ADF49-84F7-45C6-A793-2494CB21DE2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C691FB0-A218-4411-8957-0F3A580E09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1. Title</vt:lpstr>
      <vt:lpstr>2. Cost Summary</vt:lpstr>
      <vt:lpstr>3. Staff Rates</vt:lpstr>
      <vt:lpstr>4. DDI Fees</vt:lpstr>
      <vt:lpstr>5. M&amp;O</vt:lpstr>
      <vt:lpstr>6. Enhancements</vt:lpstr>
      <vt:lpstr>7. Other</vt:lpstr>
      <vt:lpstr>8. Options</vt:lpstr>
      <vt:lpstr>'2. Cost Summary'!Print_Area</vt:lpstr>
      <vt:lpstr>'4. DDI Fees'!Print_Area</vt:lpstr>
      <vt:lpstr>'5. M&amp;O'!Print_Area</vt:lpstr>
      <vt:lpstr>'6. Enhancements'!Print_Area</vt:lpstr>
      <vt:lpstr>'7. Other'!Print_Area</vt:lpstr>
      <vt:lpstr>'8. Options'!Print_Area</vt:lpstr>
      <vt:lpstr>'4. DDI Fees'!Print_Titles</vt:lpstr>
      <vt:lpstr>'5. M&amp;O'!Print_Titles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cp:revision/>
  <dcterms:created xsi:type="dcterms:W3CDTF">2015-03-10T17:34:19Z</dcterms:created>
  <dcterms:modified xsi:type="dcterms:W3CDTF">2023-07-21T16:46:58Z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0x0101005A9FAE3ACECFC7409CE69AFEEEE35330</vt:lpwstr>
  </property>
</Properties>
</file>